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defaultThemeVersion="124226"/>
  <bookViews>
    <workbookView xWindow="480" yWindow="996" windowWidth="15600" windowHeight="6336" activeTab="2"/>
  </bookViews>
  <sheets>
    <sheet name="FEEDING SHEET" sheetId="24" r:id="rId1"/>
    <sheet name="HRA CALCULATION" sheetId="25" r:id="rId2"/>
    <sheet name="PREVIEW &amp; PRINT" sheetId="23" r:id="rId3"/>
  </sheets>
  <definedNames>
    <definedName name="_xlnm.Print_Area" localSheetId="0">'FEEDING SHEET'!$A$1:$W$64</definedName>
    <definedName name="_xlnm.Print_Area" localSheetId="1">'HRA CALCULATION'!$A$1:$E$15</definedName>
    <definedName name="_xlnm.Print_Area" localSheetId="2">'PREVIEW &amp; PRINT'!$A$1:$J$144</definedName>
  </definedNames>
  <calcPr calcId="124519"/>
</workbook>
</file>

<file path=xl/calcChain.xml><?xml version="1.0" encoding="utf-8"?>
<calcChain xmlns="http://schemas.openxmlformats.org/spreadsheetml/2006/main">
  <c r="J131" i="23"/>
  <c r="H117"/>
  <c r="H116"/>
  <c r="B15"/>
  <c r="H8"/>
  <c r="H68"/>
  <c r="E42"/>
  <c r="E45"/>
  <c r="J117" l="1"/>
  <c r="J45" i="24"/>
  <c r="I45"/>
  <c r="G50" i="23" s="1"/>
  <c r="F45" i="24"/>
  <c r="E45"/>
  <c r="D45"/>
  <c r="C45"/>
  <c r="L45"/>
  <c r="H37" i="23" s="1"/>
  <c r="T45" i="24"/>
  <c r="S45"/>
  <c r="R45"/>
  <c r="Q45"/>
  <c r="P45"/>
  <c r="V45"/>
  <c r="J24" i="23"/>
  <c r="H70" s="1"/>
  <c r="J70" s="1"/>
  <c r="J25"/>
  <c r="H71" s="1"/>
  <c r="J71" s="1"/>
  <c r="J26"/>
  <c r="H72" s="1"/>
  <c r="J72" s="1"/>
  <c r="J27"/>
  <c r="H73" s="1"/>
  <c r="J73" s="1"/>
  <c r="J28"/>
  <c r="H74" s="1"/>
  <c r="J74" s="1"/>
  <c r="J29"/>
  <c r="H75" s="1"/>
  <c r="J75" s="1"/>
  <c r="J30"/>
  <c r="H76" s="1"/>
  <c r="J76" s="1"/>
  <c r="J23"/>
  <c r="H69" s="1"/>
  <c r="J69" s="1"/>
  <c r="G30"/>
  <c r="B76" s="1"/>
  <c r="G24"/>
  <c r="B70" s="1"/>
  <c r="G25"/>
  <c r="B71" s="1"/>
  <c r="G26"/>
  <c r="B72" s="1"/>
  <c r="G27"/>
  <c r="B73" s="1"/>
  <c r="G28"/>
  <c r="B74" s="1"/>
  <c r="G29"/>
  <c r="B75" s="1"/>
  <c r="G23"/>
  <c r="B69" s="1"/>
  <c r="H56"/>
  <c r="H54"/>
  <c r="G56" s="1"/>
  <c r="C8"/>
  <c r="H4"/>
  <c r="H141" s="1"/>
  <c r="C7"/>
  <c r="K6" s="1"/>
  <c r="C6"/>
  <c r="C5"/>
  <c r="C4"/>
  <c r="H139" s="1"/>
  <c r="J79" l="1"/>
  <c r="J80"/>
  <c r="J68"/>
  <c r="B60"/>
  <c r="B59"/>
  <c r="G22"/>
  <c r="G21"/>
  <c r="G20"/>
  <c r="G19"/>
  <c r="H18"/>
  <c r="G18"/>
  <c r="H17"/>
  <c r="G17"/>
  <c r="G16"/>
  <c r="G15"/>
  <c r="G14"/>
  <c r="G13"/>
  <c r="B25"/>
  <c r="B24"/>
  <c r="B23"/>
  <c r="B22"/>
  <c r="B21"/>
  <c r="B20"/>
  <c r="B19"/>
  <c r="B18"/>
  <c r="B17"/>
  <c r="B16"/>
  <c r="B14"/>
  <c r="B13"/>
  <c r="K45" i="24"/>
  <c r="J127" i="23"/>
  <c r="J16"/>
  <c r="J15"/>
  <c r="J14"/>
  <c r="J13"/>
  <c r="G57"/>
  <c r="H57" s="1"/>
  <c r="J51" s="1"/>
  <c r="J20"/>
  <c r="J21"/>
  <c r="J22"/>
  <c r="J19"/>
  <c r="R26" i="24"/>
  <c r="S26"/>
  <c r="H60" i="23" s="1"/>
  <c r="T26" i="24"/>
  <c r="H59" i="23" s="1"/>
  <c r="H77" s="1"/>
  <c r="V26" i="24"/>
  <c r="H61" i="23" s="1"/>
  <c r="D26" i="24"/>
  <c r="E14" i="23" s="1"/>
  <c r="E26" i="24"/>
  <c r="E15" i="23" s="1"/>
  <c r="F26" i="24"/>
  <c r="E16" i="23" s="1"/>
  <c r="G26" i="24"/>
  <c r="H26"/>
  <c r="I26"/>
  <c r="E19" i="23" s="1"/>
  <c r="J26" i="24"/>
  <c r="K26"/>
  <c r="E21" i="23" s="1"/>
  <c r="L26" i="24"/>
  <c r="E22" i="23" s="1"/>
  <c r="N26" i="24"/>
  <c r="E24" i="23" s="1"/>
  <c r="C26" i="24"/>
  <c r="E13" i="23" s="1"/>
  <c r="P20" i="24"/>
  <c r="O26"/>
  <c r="E25" i="23" s="1"/>
  <c r="G34" i="24"/>
  <c r="G37"/>
  <c r="G36"/>
  <c r="G35"/>
  <c r="G33"/>
  <c r="H78" i="23" l="1"/>
  <c r="J78" s="1"/>
  <c r="J77"/>
  <c r="H35" i="24"/>
  <c r="N35" s="1"/>
  <c r="H37"/>
  <c r="N37" s="1"/>
  <c r="H36"/>
  <c r="N36" s="1"/>
  <c r="H34"/>
  <c r="N34" s="1"/>
  <c r="G65" i="23"/>
  <c r="J58"/>
  <c r="H33" i="24"/>
  <c r="N33" s="1"/>
  <c r="M26"/>
  <c r="G38"/>
  <c r="G39"/>
  <c r="G40"/>
  <c r="G41"/>
  <c r="G42"/>
  <c r="G43"/>
  <c r="G44"/>
  <c r="G45" l="1"/>
  <c r="J17" i="23" s="1"/>
  <c r="H43" i="24"/>
  <c r="N43" s="1"/>
  <c r="H39"/>
  <c r="N39" s="1"/>
  <c r="H44"/>
  <c r="N44" s="1"/>
  <c r="H42"/>
  <c r="N42" s="1"/>
  <c r="H40"/>
  <c r="N40" s="1"/>
  <c r="H38"/>
  <c r="H41"/>
  <c r="N41" s="1"/>
  <c r="A2" i="23"/>
  <c r="P25" i="24"/>
  <c r="P24"/>
  <c r="P23"/>
  <c r="P22"/>
  <c r="P21"/>
  <c r="P19"/>
  <c r="P17"/>
  <c r="O36" s="1"/>
  <c r="P16"/>
  <c r="O35" s="1"/>
  <c r="P15"/>
  <c r="O34" s="1"/>
  <c r="P14"/>
  <c r="O33" s="1"/>
  <c r="P18"/>
  <c r="O37" s="1"/>
  <c r="E4" i="25"/>
  <c r="E5"/>
  <c r="E6"/>
  <c r="E3"/>
  <c r="C4"/>
  <c r="C5"/>
  <c r="C6"/>
  <c r="C3"/>
  <c r="H45" i="24" l="1"/>
  <c r="J18" i="23" s="1"/>
  <c r="N38" i="24"/>
  <c r="N45" s="1"/>
  <c r="O39"/>
  <c r="O42"/>
  <c r="O41"/>
  <c r="O40"/>
  <c r="O44"/>
  <c r="O43"/>
  <c r="H5" i="23"/>
  <c r="H7"/>
  <c r="E17"/>
  <c r="E18"/>
  <c r="E41" s="1"/>
  <c r="G40" s="1"/>
  <c r="E23"/>
  <c r="Q26" i="24"/>
  <c r="E26" i="23" s="1"/>
  <c r="H140" l="1"/>
  <c r="O38" i="24"/>
  <c r="O45" s="1"/>
  <c r="E13" i="25"/>
  <c r="E12"/>
  <c r="G66" i="23"/>
  <c r="H66" s="1"/>
  <c r="J66" s="1"/>
  <c r="J32"/>
  <c r="H67"/>
  <c r="E20"/>
  <c r="E44" s="1"/>
  <c r="G43" s="1"/>
  <c r="E11" i="25"/>
  <c r="P26" i="24"/>
  <c r="E32" i="23" l="1"/>
  <c r="H36" s="1"/>
  <c r="J67"/>
  <c r="E15" i="25"/>
  <c r="G39" i="23" s="1"/>
  <c r="H38" s="1"/>
  <c r="G49" l="1"/>
  <c r="H48" s="1"/>
  <c r="J35" s="1"/>
  <c r="J63" s="1"/>
  <c r="J105" s="1"/>
  <c r="J111" l="1"/>
  <c r="J109"/>
  <c r="J107"/>
  <c r="J112"/>
  <c r="J110"/>
  <c r="J108"/>
  <c r="J81"/>
  <c r="J82" s="1"/>
  <c r="J113" l="1"/>
  <c r="J114" s="1"/>
  <c r="J115" s="1"/>
  <c r="J118" s="1"/>
  <c r="E88"/>
  <c r="E92" s="1"/>
  <c r="G88"/>
  <c r="G92" s="1"/>
  <c r="H88"/>
  <c r="H92" s="1"/>
  <c r="E93" l="1"/>
  <c r="E94" s="1"/>
  <c r="H90"/>
  <c r="H91"/>
  <c r="H93"/>
  <c r="G93"/>
  <c r="G91"/>
  <c r="H98"/>
  <c r="H97"/>
  <c r="J119" l="1"/>
  <c r="J120" s="1"/>
  <c r="J124" s="1"/>
  <c r="H94"/>
  <c r="G94"/>
  <c r="J98"/>
  <c r="J94" l="1"/>
  <c r="J95" l="1"/>
  <c r="J96" s="1"/>
  <c r="J99" l="1"/>
  <c r="J100" s="1"/>
  <c r="J101" s="1"/>
  <c r="J125" l="1"/>
  <c r="J126" s="1"/>
  <c r="J129" s="1"/>
  <c r="J132" l="1"/>
</calcChain>
</file>

<file path=xl/comments1.xml><?xml version="1.0" encoding="utf-8"?>
<comments xmlns="http://schemas.openxmlformats.org/spreadsheetml/2006/main">
  <authors>
    <author>INTEL</author>
  </authors>
  <commentList>
    <comment ref="D4" authorId="0">
      <text>
        <r>
          <rPr>
            <b/>
            <sz val="9"/>
            <color indexed="81"/>
            <rFont val="Tahoma"/>
            <family val="2"/>
          </rPr>
          <t>INTEL:</t>
        </r>
        <r>
          <rPr>
            <sz val="9"/>
            <color indexed="81"/>
            <rFont val="Tahoma"/>
            <family val="2"/>
          </rPr>
          <t xml:space="preserve">
Enter Your Name
</t>
        </r>
      </text>
    </comment>
    <comment ref="K4" authorId="0">
      <text>
        <r>
          <rPr>
            <b/>
            <sz val="9"/>
            <color indexed="81"/>
            <rFont val="Tahoma"/>
            <family val="2"/>
          </rPr>
          <t>INTEL:</t>
        </r>
        <r>
          <rPr>
            <sz val="9"/>
            <color indexed="81"/>
            <rFont val="Tahoma"/>
            <family val="2"/>
          </rPr>
          <t xml:space="preserve">
Enter Your Office Name in which you are employed</t>
        </r>
      </text>
    </comment>
    <comment ref="D5" authorId="0">
      <text>
        <r>
          <rPr>
            <b/>
            <sz val="9"/>
            <color indexed="81"/>
            <rFont val="Tahoma"/>
            <family val="2"/>
          </rPr>
          <t xml:space="preserve">INTEL:
</t>
        </r>
        <r>
          <rPr>
            <sz val="9"/>
            <color indexed="81"/>
            <rFont val="Tahoma"/>
            <family val="2"/>
          </rPr>
          <t>Enter Your Fath</t>
        </r>
        <r>
          <rPr>
            <sz val="9"/>
            <color indexed="81"/>
            <rFont val="Tahoma"/>
            <family val="2"/>
          </rPr>
          <t>er's Name</t>
        </r>
      </text>
    </comment>
    <comment ref="K5" authorId="0">
      <text>
        <r>
          <rPr>
            <b/>
            <sz val="9"/>
            <color indexed="81"/>
            <rFont val="Tahoma"/>
            <family val="2"/>
          </rPr>
          <t>INTEL:</t>
        </r>
        <r>
          <rPr>
            <sz val="9"/>
            <color indexed="81"/>
            <rFont val="Tahoma"/>
            <family val="2"/>
          </rPr>
          <t xml:space="preserve">
Enter your Post
</t>
        </r>
      </text>
    </comment>
    <comment ref="D6" authorId="0">
      <text>
        <r>
          <rPr>
            <b/>
            <sz val="9"/>
            <color indexed="81"/>
            <rFont val="Tahoma"/>
            <family val="2"/>
          </rPr>
          <t>INTEL:</t>
        </r>
        <r>
          <rPr>
            <sz val="9"/>
            <color indexed="81"/>
            <rFont val="Tahoma"/>
            <family val="2"/>
          </rPr>
          <t xml:space="preserve">
Enter Pan No.</t>
        </r>
      </text>
    </comment>
    <comment ref="K6" authorId="0">
      <text>
        <r>
          <rPr>
            <b/>
            <sz val="9"/>
            <color indexed="81"/>
            <rFont val="Tahoma"/>
            <family val="2"/>
          </rPr>
          <t>INTEL:</t>
        </r>
        <r>
          <rPr>
            <sz val="9"/>
            <color indexed="81"/>
            <rFont val="Tahoma"/>
            <family val="2"/>
          </rPr>
          <t xml:space="preserve">
Enter Code No. which is alloted by employer to You.</t>
        </r>
      </text>
    </comment>
    <comment ref="D7" authorId="0">
      <text>
        <r>
          <rPr>
            <b/>
            <sz val="9"/>
            <color indexed="81"/>
            <rFont val="Tahoma"/>
            <family val="2"/>
          </rPr>
          <t>INTEL:</t>
        </r>
        <r>
          <rPr>
            <sz val="9"/>
            <color indexed="81"/>
            <rFont val="Tahoma"/>
            <family val="2"/>
          </rPr>
          <t xml:space="preserve">
Enter Your Date of Birth in DD/MM/YYYY format. Do not Leave this Cell Blank.</t>
        </r>
      </text>
    </comment>
    <comment ref="K7" authorId="0">
      <text>
        <r>
          <rPr>
            <b/>
            <sz val="9"/>
            <color indexed="81"/>
            <rFont val="Tahoma"/>
            <family val="2"/>
          </rPr>
          <t>INTEL:</t>
        </r>
        <r>
          <rPr>
            <sz val="9"/>
            <color indexed="81"/>
            <rFont val="Tahoma"/>
            <family val="2"/>
          </rPr>
          <t xml:space="preserve">
Enter Bank A/c No.</t>
        </r>
      </text>
    </comment>
    <comment ref="D8" authorId="0">
      <text>
        <r>
          <rPr>
            <b/>
            <sz val="9"/>
            <color indexed="81"/>
            <rFont val="Tahoma"/>
            <family val="2"/>
          </rPr>
          <t>INTEL:</t>
        </r>
        <r>
          <rPr>
            <sz val="9"/>
            <color indexed="81"/>
            <rFont val="Tahoma"/>
            <family val="2"/>
          </rPr>
          <t xml:space="preserve">
Enter Your Addhar No.</t>
        </r>
      </text>
    </comment>
    <comment ref="K8" authorId="0">
      <text>
        <r>
          <rPr>
            <b/>
            <sz val="9"/>
            <color indexed="81"/>
            <rFont val="Tahoma"/>
            <family val="2"/>
          </rPr>
          <t>INTEL:</t>
        </r>
        <r>
          <rPr>
            <sz val="9"/>
            <color indexed="81"/>
            <rFont val="Tahoma"/>
            <family val="2"/>
          </rPr>
          <t xml:space="preserve">
Enter Bank Name
</t>
        </r>
      </text>
    </comment>
    <comment ref="C14" authorId="0">
      <text>
        <r>
          <rPr>
            <b/>
            <sz val="9"/>
            <color indexed="81"/>
            <rFont val="Tahoma"/>
            <family val="2"/>
          </rPr>
          <t>INTEL:</t>
        </r>
        <r>
          <rPr>
            <sz val="9"/>
            <color indexed="81"/>
            <rFont val="Tahoma"/>
            <family val="2"/>
          </rPr>
          <t xml:space="preserve">
Enter Basic Pay Or Salary from Salary Slip.</t>
        </r>
      </text>
    </comment>
    <comment ref="C15" authorId="0">
      <text>
        <r>
          <rPr>
            <b/>
            <sz val="9"/>
            <color indexed="81"/>
            <rFont val="Tahoma"/>
            <family val="2"/>
          </rPr>
          <t>INTEL:</t>
        </r>
        <r>
          <rPr>
            <sz val="9"/>
            <color indexed="81"/>
            <rFont val="Tahoma"/>
            <family val="2"/>
          </rPr>
          <t xml:space="preserve">
Enter Basic Pay Or Salary from Salary Slip.</t>
        </r>
      </text>
    </comment>
    <comment ref="C16" authorId="0">
      <text>
        <r>
          <rPr>
            <b/>
            <sz val="9"/>
            <color indexed="81"/>
            <rFont val="Tahoma"/>
            <family val="2"/>
          </rPr>
          <t>INTEL:</t>
        </r>
        <r>
          <rPr>
            <sz val="9"/>
            <color indexed="81"/>
            <rFont val="Tahoma"/>
            <family val="2"/>
          </rPr>
          <t xml:space="preserve">
Enter Basic Pay Or Salary from Salary Slip.</t>
        </r>
      </text>
    </comment>
    <comment ref="C17" authorId="0">
      <text>
        <r>
          <rPr>
            <b/>
            <sz val="9"/>
            <color indexed="81"/>
            <rFont val="Tahoma"/>
            <family val="2"/>
          </rPr>
          <t>INTEL:</t>
        </r>
        <r>
          <rPr>
            <sz val="9"/>
            <color indexed="81"/>
            <rFont val="Tahoma"/>
            <family val="2"/>
          </rPr>
          <t xml:space="preserve">
Enter Basic Pay Or Salary from Salary Slip.</t>
        </r>
      </text>
    </comment>
    <comment ref="C18" authorId="0">
      <text>
        <r>
          <rPr>
            <b/>
            <sz val="9"/>
            <color indexed="81"/>
            <rFont val="Tahoma"/>
            <family val="2"/>
          </rPr>
          <t>INTEL:</t>
        </r>
        <r>
          <rPr>
            <sz val="9"/>
            <color indexed="81"/>
            <rFont val="Tahoma"/>
            <family val="2"/>
          </rPr>
          <t xml:space="preserve">
Enter Basic Pay Or Salary from Salary Slip.</t>
        </r>
      </text>
    </comment>
    <comment ref="C19" authorId="0">
      <text>
        <r>
          <rPr>
            <b/>
            <sz val="9"/>
            <color indexed="81"/>
            <rFont val="Tahoma"/>
            <family val="2"/>
          </rPr>
          <t>INTEL:</t>
        </r>
        <r>
          <rPr>
            <sz val="9"/>
            <color indexed="81"/>
            <rFont val="Tahoma"/>
            <family val="2"/>
          </rPr>
          <t xml:space="preserve">
Enter Basic Pay Or Salary from Salary Slip.</t>
        </r>
      </text>
    </comment>
    <comment ref="C20" authorId="0">
      <text>
        <r>
          <rPr>
            <b/>
            <sz val="9"/>
            <color indexed="81"/>
            <rFont val="Tahoma"/>
            <family val="2"/>
          </rPr>
          <t>INTEL:</t>
        </r>
        <r>
          <rPr>
            <sz val="9"/>
            <color indexed="81"/>
            <rFont val="Tahoma"/>
            <family val="2"/>
          </rPr>
          <t xml:space="preserve">
Enter Basic Pay Or Salary from Salary Slip.</t>
        </r>
      </text>
    </comment>
    <comment ref="C21" authorId="0">
      <text>
        <r>
          <rPr>
            <b/>
            <sz val="9"/>
            <color indexed="81"/>
            <rFont val="Tahoma"/>
            <family val="2"/>
          </rPr>
          <t>INTEL:</t>
        </r>
        <r>
          <rPr>
            <sz val="9"/>
            <color indexed="81"/>
            <rFont val="Tahoma"/>
            <family val="2"/>
          </rPr>
          <t xml:space="preserve">
Enter Basic Pay Or Salary from Salary Slip.</t>
        </r>
      </text>
    </comment>
    <comment ref="C22" authorId="0">
      <text>
        <r>
          <rPr>
            <b/>
            <sz val="9"/>
            <color indexed="81"/>
            <rFont val="Tahoma"/>
            <family val="2"/>
          </rPr>
          <t>INTEL:</t>
        </r>
        <r>
          <rPr>
            <sz val="9"/>
            <color indexed="81"/>
            <rFont val="Tahoma"/>
            <family val="2"/>
          </rPr>
          <t xml:space="preserve">
Enter Basic Pay Or Salary from Salary Slip.</t>
        </r>
      </text>
    </comment>
    <comment ref="C23" authorId="0">
      <text>
        <r>
          <rPr>
            <b/>
            <sz val="9"/>
            <color indexed="81"/>
            <rFont val="Tahoma"/>
            <family val="2"/>
          </rPr>
          <t>INTEL:</t>
        </r>
        <r>
          <rPr>
            <sz val="9"/>
            <color indexed="81"/>
            <rFont val="Tahoma"/>
            <family val="2"/>
          </rPr>
          <t xml:space="preserve">
Enter Basic Pay Or Salary from Salary Slip.</t>
        </r>
      </text>
    </comment>
    <comment ref="C24" authorId="0">
      <text>
        <r>
          <rPr>
            <b/>
            <sz val="9"/>
            <color indexed="81"/>
            <rFont val="Tahoma"/>
            <family val="2"/>
          </rPr>
          <t>INTEL:</t>
        </r>
        <r>
          <rPr>
            <sz val="9"/>
            <color indexed="81"/>
            <rFont val="Tahoma"/>
            <family val="2"/>
          </rPr>
          <t xml:space="preserve">
Enter Basic Pay Or Salary from Salary Slip.</t>
        </r>
      </text>
    </comment>
    <comment ref="C25" authorId="0">
      <text>
        <r>
          <rPr>
            <b/>
            <sz val="9"/>
            <color indexed="81"/>
            <rFont val="Tahoma"/>
            <family val="2"/>
          </rPr>
          <t>INTEL:</t>
        </r>
        <r>
          <rPr>
            <sz val="9"/>
            <color indexed="81"/>
            <rFont val="Tahoma"/>
            <family val="2"/>
          </rPr>
          <t xml:space="preserve">
Enter Basic Pay Or Salary from Salary Slip.</t>
        </r>
      </text>
    </comment>
  </commentList>
</comments>
</file>

<file path=xl/comments2.xml><?xml version="1.0" encoding="utf-8"?>
<comments xmlns="http://schemas.openxmlformats.org/spreadsheetml/2006/main">
  <authors>
    <author>INTEL</author>
  </authors>
  <commentList>
    <comment ref="E9" authorId="0">
      <text>
        <r>
          <rPr>
            <b/>
            <sz val="9"/>
            <color indexed="81"/>
            <rFont val="Tahoma"/>
            <family val="2"/>
          </rPr>
          <t>INTEL:</t>
        </r>
        <r>
          <rPr>
            <sz val="9"/>
            <color indexed="81"/>
            <rFont val="Tahoma"/>
            <family val="2"/>
          </rPr>
          <t xml:space="preserve">
Enter Rent Paid by You during the Year
</t>
        </r>
      </text>
    </comment>
  </commentList>
</comments>
</file>

<file path=xl/comments3.xml><?xml version="1.0" encoding="utf-8"?>
<comments xmlns="http://schemas.openxmlformats.org/spreadsheetml/2006/main">
  <authors>
    <author>INTEL</author>
  </authors>
  <commentList>
    <comment ref="H6" authorId="0">
      <text>
        <r>
          <rPr>
            <b/>
            <sz val="9"/>
            <color indexed="81"/>
            <rFont val="Tahoma"/>
            <family val="2"/>
          </rPr>
          <t>INTEL:</t>
        </r>
        <r>
          <rPr>
            <sz val="9"/>
            <color indexed="81"/>
            <rFont val="Tahoma"/>
            <family val="2"/>
          </rPr>
          <t xml:space="preserve">
PLEASE ENTER YOUR AGE IN YEARS</t>
        </r>
      </text>
    </comment>
    <comment ref="C27" authorId="0">
      <text>
        <r>
          <rPr>
            <b/>
            <sz val="9"/>
            <color indexed="81"/>
            <rFont val="Tahoma"/>
            <family val="2"/>
          </rPr>
          <t>INTEL:</t>
        </r>
        <r>
          <rPr>
            <sz val="9"/>
            <color indexed="81"/>
            <rFont val="Tahoma"/>
            <family val="2"/>
          </rPr>
          <t xml:space="preserve">
Enter Any Other Salary Componant Which is not mentioned above</t>
        </r>
      </text>
    </comment>
    <comment ref="E27" authorId="0">
      <text>
        <r>
          <rPr>
            <b/>
            <sz val="9"/>
            <color indexed="81"/>
            <rFont val="Tahoma"/>
            <family val="2"/>
          </rPr>
          <t>INTEL:</t>
        </r>
        <r>
          <rPr>
            <sz val="9"/>
            <color indexed="81"/>
            <rFont val="Tahoma"/>
            <family val="2"/>
          </rPr>
          <t xml:space="preserve">
Enter Any Other Salary Componant Which is not mentioned above</t>
        </r>
      </text>
    </comment>
    <comment ref="C28" authorId="0">
      <text>
        <r>
          <rPr>
            <b/>
            <sz val="9"/>
            <color indexed="81"/>
            <rFont val="Tahoma"/>
            <family val="2"/>
          </rPr>
          <t>INTEL:</t>
        </r>
        <r>
          <rPr>
            <sz val="9"/>
            <color indexed="81"/>
            <rFont val="Tahoma"/>
            <family val="2"/>
          </rPr>
          <t xml:space="preserve">
Enter Any Other Salary Componant Which is not mentioned above</t>
        </r>
      </text>
    </comment>
    <comment ref="E28" authorId="0">
      <text>
        <r>
          <rPr>
            <b/>
            <sz val="9"/>
            <color indexed="81"/>
            <rFont val="Tahoma"/>
            <family val="2"/>
          </rPr>
          <t>INTEL:</t>
        </r>
        <r>
          <rPr>
            <sz val="9"/>
            <color indexed="81"/>
            <rFont val="Tahoma"/>
            <family val="2"/>
          </rPr>
          <t xml:space="preserve">
Enter Any Other Salary Componant Which is not mentioned above</t>
        </r>
      </text>
    </comment>
    <comment ref="C29" authorId="0">
      <text>
        <r>
          <rPr>
            <b/>
            <sz val="9"/>
            <color indexed="81"/>
            <rFont val="Tahoma"/>
            <family val="2"/>
          </rPr>
          <t>INTEL:</t>
        </r>
        <r>
          <rPr>
            <sz val="9"/>
            <color indexed="81"/>
            <rFont val="Tahoma"/>
            <family val="2"/>
          </rPr>
          <t xml:space="preserve">
Enter Any Other Salary Componant Which is not mentioned above</t>
        </r>
      </text>
    </comment>
    <comment ref="E29" authorId="0">
      <text>
        <r>
          <rPr>
            <b/>
            <sz val="9"/>
            <color indexed="81"/>
            <rFont val="Tahoma"/>
            <family val="2"/>
          </rPr>
          <t>INTEL:</t>
        </r>
        <r>
          <rPr>
            <sz val="9"/>
            <color indexed="81"/>
            <rFont val="Tahoma"/>
            <family val="2"/>
          </rPr>
          <t xml:space="preserve">
Enter Any Other Salary Componant Which is not mentioned above</t>
        </r>
      </text>
    </comment>
    <comment ref="C30" authorId="0">
      <text>
        <r>
          <rPr>
            <b/>
            <sz val="9"/>
            <color indexed="81"/>
            <rFont val="Tahoma"/>
            <family val="2"/>
          </rPr>
          <t>INTEL:</t>
        </r>
        <r>
          <rPr>
            <sz val="9"/>
            <color indexed="81"/>
            <rFont val="Tahoma"/>
            <family val="2"/>
          </rPr>
          <t xml:space="preserve">
Enter Any Other Salary Componant Which is not mentioned above</t>
        </r>
      </text>
    </comment>
    <comment ref="E30" authorId="0">
      <text>
        <r>
          <rPr>
            <b/>
            <sz val="9"/>
            <color indexed="81"/>
            <rFont val="Tahoma"/>
            <family val="2"/>
          </rPr>
          <t>INTEL:</t>
        </r>
        <r>
          <rPr>
            <sz val="9"/>
            <color indexed="81"/>
            <rFont val="Tahoma"/>
            <family val="2"/>
          </rPr>
          <t xml:space="preserve">
Enter Any Other Salary Componant Which is not mentioned above</t>
        </r>
      </text>
    </comment>
    <comment ref="C31" authorId="0">
      <text>
        <r>
          <rPr>
            <b/>
            <sz val="9"/>
            <color indexed="81"/>
            <rFont val="Tahoma"/>
            <family val="2"/>
          </rPr>
          <t>INTEL:</t>
        </r>
        <r>
          <rPr>
            <sz val="9"/>
            <color indexed="81"/>
            <rFont val="Tahoma"/>
            <family val="2"/>
          </rPr>
          <t xml:space="preserve">
Enter Any Other Salary Componant Which is not mentioned above</t>
        </r>
      </text>
    </comment>
    <comment ref="E31" authorId="0">
      <text>
        <r>
          <rPr>
            <b/>
            <sz val="9"/>
            <color indexed="81"/>
            <rFont val="Tahoma"/>
            <family val="2"/>
          </rPr>
          <t>INTEL:</t>
        </r>
        <r>
          <rPr>
            <sz val="9"/>
            <color indexed="81"/>
            <rFont val="Tahoma"/>
            <family val="2"/>
          </rPr>
          <t xml:space="preserve">
Enter Any Other Salary Componant Which is not mentioned above</t>
        </r>
      </text>
    </comment>
    <comment ref="H31" authorId="0">
      <text>
        <r>
          <rPr>
            <b/>
            <sz val="9"/>
            <color indexed="81"/>
            <rFont val="Tahoma"/>
            <family val="2"/>
          </rPr>
          <t>INTEL:</t>
        </r>
        <r>
          <rPr>
            <sz val="9"/>
            <color indexed="81"/>
            <rFont val="Tahoma"/>
            <family val="2"/>
          </rPr>
          <t xml:space="preserve">
Enter Any Other Salary deduction Which is not mentioned above</t>
        </r>
      </text>
    </comment>
    <comment ref="J31" authorId="0">
      <text>
        <r>
          <rPr>
            <b/>
            <sz val="9"/>
            <color indexed="81"/>
            <rFont val="Tahoma"/>
            <family val="2"/>
          </rPr>
          <t>INTEL:</t>
        </r>
        <r>
          <rPr>
            <sz val="9"/>
            <color indexed="81"/>
            <rFont val="Tahoma"/>
            <family val="2"/>
          </rPr>
          <t xml:space="preserve">
Enter Any Other Salary Componant Which is not mentioned above</t>
        </r>
      </text>
    </comment>
    <comment ref="C42" authorId="0">
      <text>
        <r>
          <rPr>
            <b/>
            <sz val="9"/>
            <color indexed="81"/>
            <rFont val="Tahoma"/>
            <family val="2"/>
          </rPr>
          <t>INTEL:</t>
        </r>
        <r>
          <rPr>
            <sz val="9"/>
            <color indexed="81"/>
            <rFont val="Tahoma"/>
            <family val="2"/>
          </rPr>
          <t xml:space="preserve">
Enter Expenses incurred by you against allowance received.</t>
        </r>
      </text>
    </comment>
    <comment ref="C45" authorId="0">
      <text>
        <r>
          <rPr>
            <b/>
            <sz val="9"/>
            <color indexed="81"/>
            <rFont val="Tahoma"/>
            <family val="2"/>
          </rPr>
          <t>INTEL:</t>
        </r>
        <r>
          <rPr>
            <sz val="9"/>
            <color indexed="81"/>
            <rFont val="Tahoma"/>
            <family val="2"/>
          </rPr>
          <t xml:space="preserve">
Enter Amount which is exempt U/s 10(14)(ii)</t>
        </r>
      </text>
    </comment>
    <comment ref="G46" authorId="0">
      <text>
        <r>
          <rPr>
            <b/>
            <sz val="9"/>
            <color indexed="81"/>
            <rFont val="Tahoma"/>
            <family val="2"/>
          </rPr>
          <t>INTEL:</t>
        </r>
        <r>
          <rPr>
            <sz val="9"/>
            <color indexed="81"/>
            <rFont val="Tahoma"/>
            <family val="2"/>
          </rPr>
          <t xml:space="preserve">
Enter the amount which is Exempt under Income Tax Act.
</t>
        </r>
      </text>
    </comment>
    <comment ref="H52" authorId="0">
      <text>
        <r>
          <rPr>
            <b/>
            <sz val="9"/>
            <color indexed="81"/>
            <rFont val="Tahoma"/>
            <family val="2"/>
          </rPr>
          <t>INTEL:</t>
        </r>
        <r>
          <rPr>
            <sz val="9"/>
            <color indexed="81"/>
            <rFont val="Tahoma"/>
            <family val="2"/>
          </rPr>
          <t xml:space="preserve">
Enter Your Rental Income Which is earned by you during the Year.
</t>
        </r>
      </text>
    </comment>
    <comment ref="H53" authorId="0">
      <text>
        <r>
          <rPr>
            <b/>
            <sz val="9"/>
            <color indexed="81"/>
            <rFont val="Tahoma"/>
            <family val="2"/>
          </rPr>
          <t>INTEL:</t>
        </r>
        <r>
          <rPr>
            <sz val="9"/>
            <color indexed="81"/>
            <rFont val="Tahoma"/>
            <family val="2"/>
          </rPr>
          <t xml:space="preserve">
Enter Muncipal Tax Paid by During the Year.</t>
        </r>
      </text>
    </comment>
    <comment ref="H62" authorId="0">
      <text>
        <r>
          <rPr>
            <b/>
            <sz val="9"/>
            <color indexed="81"/>
            <rFont val="Tahoma"/>
            <family val="2"/>
          </rPr>
          <t>INTEL:</t>
        </r>
        <r>
          <rPr>
            <sz val="9"/>
            <color indexed="81"/>
            <rFont val="Tahoma"/>
            <family val="2"/>
          </rPr>
          <t xml:space="preserve">
Enter Any other Income Which is Not mentioned abvoe.</t>
        </r>
      </text>
    </comment>
    <comment ref="G68" authorId="0">
      <text>
        <r>
          <rPr>
            <b/>
            <sz val="9"/>
            <color indexed="81"/>
            <rFont val="Tahoma"/>
            <family val="2"/>
          </rPr>
          <t>INTEL:</t>
        </r>
        <r>
          <rPr>
            <sz val="9"/>
            <color indexed="81"/>
            <rFont val="Tahoma"/>
            <family val="2"/>
          </rPr>
          <t xml:space="preserve">
Enter Contribution Made By Employee in NPS suomoto.</t>
        </r>
      </text>
    </comment>
  </commentList>
</comments>
</file>

<file path=xl/sharedStrings.xml><?xml version="1.0" encoding="utf-8"?>
<sst xmlns="http://schemas.openxmlformats.org/spreadsheetml/2006/main" count="413" uniqueCount="224">
  <si>
    <t xml:space="preserve">Name: </t>
  </si>
  <si>
    <t xml:space="preserve">Name of Office: </t>
  </si>
  <si>
    <t xml:space="preserve">Father's Name </t>
  </si>
  <si>
    <t>Employee Code No.</t>
  </si>
  <si>
    <t xml:space="preserve">Designation </t>
  </si>
  <si>
    <t>Bank A/c No.</t>
  </si>
  <si>
    <t>Date of Birth</t>
  </si>
  <si>
    <t>PAN No.:</t>
  </si>
  <si>
    <t>a.</t>
  </si>
  <si>
    <t>Basic Pay</t>
  </si>
  <si>
    <t>Rs.</t>
  </si>
  <si>
    <t>b.</t>
  </si>
  <si>
    <t>c.</t>
  </si>
  <si>
    <t>d.</t>
  </si>
  <si>
    <t>e.</t>
  </si>
  <si>
    <t>f.</t>
  </si>
  <si>
    <t>g.</t>
  </si>
  <si>
    <t>h.</t>
  </si>
  <si>
    <t>i.</t>
  </si>
  <si>
    <t>j.</t>
  </si>
  <si>
    <t>k.</t>
  </si>
  <si>
    <t>l.</t>
  </si>
  <si>
    <t>m.</t>
  </si>
  <si>
    <t>n.</t>
  </si>
  <si>
    <t>o.</t>
  </si>
  <si>
    <t>Others</t>
  </si>
  <si>
    <t>p.</t>
  </si>
  <si>
    <t>Total Income from Salary:</t>
  </si>
  <si>
    <t>DEDUCTION UNDER CHAPTER VI-A</t>
  </si>
  <si>
    <t xml:space="preserve">Medical Treatment on spefified diseases U/s 80-DDB </t>
  </si>
  <si>
    <t>NPS-Company Contri. U/s 80 CCD (2)</t>
  </si>
  <si>
    <t>Higher Education loan U/s 80-E</t>
  </si>
  <si>
    <t xml:space="preserve">NET TAXABLE INCOME </t>
  </si>
  <si>
    <t>Up to 500,001/- to 10,00,000/-</t>
  </si>
  <si>
    <t xml:space="preserve">Above Rs. 10,00,000/- </t>
  </si>
  <si>
    <t>Total TAX</t>
  </si>
  <si>
    <t xml:space="preserve">Tax already deducted from Salary </t>
  </si>
  <si>
    <t>Income TaX Payble / Refundable</t>
  </si>
  <si>
    <t>DECLARATION</t>
  </si>
  <si>
    <t xml:space="preserve">Date  : </t>
  </si>
  <si>
    <t>S. No.</t>
  </si>
  <si>
    <t>Month</t>
  </si>
  <si>
    <t>Grade pay</t>
  </si>
  <si>
    <t>TOTAL</t>
  </si>
  <si>
    <t>GTIS</t>
  </si>
  <si>
    <t>SCLIS</t>
  </si>
  <si>
    <t>Name &amp; Signature</t>
  </si>
  <si>
    <t xml:space="preserve">Place : Sheopur </t>
  </si>
  <si>
    <t>OTHER INCOME</t>
  </si>
  <si>
    <t>Interest on Saving Bank A/c</t>
  </si>
  <si>
    <t>other income</t>
  </si>
  <si>
    <t>Description</t>
  </si>
  <si>
    <t>Total Deduction/Saving (80C)</t>
  </si>
  <si>
    <t>RENT PAID DURING THE YEAR</t>
  </si>
  <si>
    <t>HRA RECEIVED</t>
  </si>
  <si>
    <t>ACTUAL RENT PAID-10% OF SALARY</t>
  </si>
  <si>
    <t>40% OF SALARY</t>
  </si>
  <si>
    <t>EXEMPT</t>
  </si>
  <si>
    <t>This to certified that the information given above is correct to the best of my knowledge &amp; belief if any found incorrect or disallowed by the Income tax deptt. Or Audit,the Department will deducted the same from my salary, Pension, Gratuity etc. with interest and penalty.</t>
  </si>
  <si>
    <t xml:space="preserve">Name </t>
  </si>
  <si>
    <t>Designation</t>
  </si>
  <si>
    <t>2. House Loan Statement</t>
  </si>
  <si>
    <t>3. School Fees Receipt</t>
  </si>
  <si>
    <t>4. LIC Premium Receipt</t>
  </si>
  <si>
    <t>Encl: Photo copies of 1. Rent paid receipt</t>
  </si>
  <si>
    <t>Balance Tax Required to be deducted</t>
  </si>
  <si>
    <t>NPS-Company Contri. U/s 80 CCD (1B)</t>
  </si>
  <si>
    <t>Wage Revision Arrear</t>
  </si>
  <si>
    <t>Up to 250,000/-</t>
  </si>
  <si>
    <t>Dearness Allowance</t>
  </si>
  <si>
    <t>Dearness Allowance Arrear</t>
  </si>
  <si>
    <t>Other Allowances u/s 10(14)(i)</t>
  </si>
  <si>
    <t xml:space="preserve">Conveyance Allowance u/s 10(14)(i) </t>
  </si>
  <si>
    <t>allowance U/s 10(14)(i)</t>
  </si>
  <si>
    <t>(a) any allowance granted to meet the cost of travel on tour or on transfer;</t>
  </si>
  <si>
    <t>(b) any allowance, whether, granted on tour or for the period of journey in connection with transfer, to meet the ordinary daily charges incurred by an employee on account of absence from his normal place of duty;</t>
  </si>
  <si>
    <t>(c) any allowance granted to meet the expenditure incurred on con-veyance in performance of duties of an office or employment of profit : Provided that free conveyance is not provided by the employer;</t>
  </si>
  <si>
    <t>(d) any allowance granted to meet the expenditure incurred on a helper where such helper is engaged for the performance of the duties of  an office or employment of profit;</t>
  </si>
  <si>
    <t>(e) any allowance granted for encouraging the academic, research and training pursuits in educational and research institutions;</t>
  </si>
  <si>
    <t>Explanation : For the purpose of clause (a), “allowance granted to meet the cost of travel on transfer” includes any sum paid in connection with transfer, packing and transportation of personal effects on such transfer.</t>
  </si>
  <si>
    <t>(f) any allowance granted to meet the expenditure incurred on the purchase or maintenance of uniform for wear during the performance of the duties of an office or employment of profit.</t>
  </si>
  <si>
    <t>House Rent Allowance 10(13A)</t>
  </si>
  <si>
    <t>Allowances U/s 10(14)(ii)</t>
  </si>
  <si>
    <t>Other Taxable Allowance</t>
  </si>
  <si>
    <t>Perquisites</t>
  </si>
  <si>
    <t>Concessioanl Electricity Supply</t>
  </si>
  <si>
    <t>SALARY</t>
  </si>
  <si>
    <t>DA</t>
  </si>
  <si>
    <t>ALLOWANCES</t>
  </si>
  <si>
    <t>OTHERS</t>
  </si>
  <si>
    <t>DEDUCTION FROM SALARY ALLOWED U/S 80C &amp; 80CCD</t>
  </si>
  <si>
    <t>PROFESSIONAL TAX</t>
  </si>
  <si>
    <t>NPS EMPLOYER CONTRIBUTION</t>
  </si>
  <si>
    <t>DESCRIPTAION</t>
  </si>
  <si>
    <t>INVESTMENT MADE BY EMPLOYEE</t>
  </si>
  <si>
    <t>LIFE INSURANCE PREMIUM</t>
  </si>
  <si>
    <t>PUBLIC PROVIDENT FUND</t>
  </si>
  <si>
    <t>U/S 80C</t>
  </si>
  <si>
    <t>HOUSING LOAN PRINTCIPAL</t>
  </si>
  <si>
    <t>Physically Handicapped U/s 80-U</t>
  </si>
  <si>
    <t>OTHER DEDUCTIONS FROM SALARY</t>
  </si>
  <si>
    <t>Income Tax (TDS)</t>
  </si>
  <si>
    <t>ADDITIONAL WAGES</t>
  </si>
  <si>
    <t>GROSS SALARY</t>
  </si>
  <si>
    <t xml:space="preserve">NET SALRY RECEIVED </t>
  </si>
  <si>
    <t>TOTAL DEDCUTION FROM SALARY</t>
  </si>
  <si>
    <t>AMOUNT</t>
  </si>
  <si>
    <t xml:space="preserve">NPS </t>
  </si>
  <si>
    <t>EMPLOYEE CONTRIBUTION</t>
  </si>
  <si>
    <t>EMPLOYER CONTRIBUTION</t>
  </si>
  <si>
    <t>GROSS DEDUCTION UNDER CHAPTER VIA</t>
  </si>
  <si>
    <t>HOUSING LOAN INTEREST</t>
  </si>
  <si>
    <t>YEARLY SUMMARY OF INCOME &amp; DEDUCTION</t>
  </si>
  <si>
    <t>q.</t>
  </si>
  <si>
    <t>r.</t>
  </si>
  <si>
    <t>s.</t>
  </si>
  <si>
    <t>A.</t>
  </si>
  <si>
    <t>Less: Salary Deduction for other Reasons</t>
  </si>
  <si>
    <t>Less: Allowances Exempted</t>
  </si>
  <si>
    <t>a.House Rent Allowance</t>
  </si>
  <si>
    <t>b.Allowances U/s 10(14)(i)</t>
  </si>
  <si>
    <t>c.Allowances U/s 10(14)(ii)</t>
  </si>
  <si>
    <t>d.Other Exempt Allowances</t>
  </si>
  <si>
    <t>Less: Deduction U/s 16</t>
  </si>
  <si>
    <t>16(ia) Standard Deduction</t>
  </si>
  <si>
    <t>16(iii) Professional Tax</t>
  </si>
  <si>
    <t>Total Salary</t>
  </si>
  <si>
    <t>B.</t>
  </si>
  <si>
    <t>INCOME FROM HOUSE PROPERTY</t>
  </si>
  <si>
    <t>Rental Income</t>
  </si>
  <si>
    <t>INCOME FROM SALARY</t>
  </si>
  <si>
    <t>C</t>
  </si>
  <si>
    <t>INCOME FROM OTHER SOURCES</t>
  </si>
  <si>
    <t>Interest on FD, etc</t>
  </si>
  <si>
    <t>Other Income</t>
  </si>
  <si>
    <t>GROSS TOTAL INCOME</t>
  </si>
  <si>
    <t>NPS-Employee Contribution U/S 80CCD (1)</t>
  </si>
  <si>
    <t>Donation U/S 80G</t>
  </si>
  <si>
    <t>Rent Paid U/S 80GG</t>
  </si>
  <si>
    <t>Other Deductions</t>
  </si>
  <si>
    <t>TOTAL INCOME (TAXABLE INCOME)</t>
  </si>
  <si>
    <t>Age</t>
  </si>
  <si>
    <t>Other than These</t>
  </si>
  <si>
    <t>Super Senior Citizen</t>
  </si>
  <si>
    <t>Senior Citizen</t>
  </si>
  <si>
    <t>80 Year or More</t>
  </si>
  <si>
    <t>60 year or more but Less than 80</t>
  </si>
  <si>
    <t>Less than 60 years</t>
  </si>
  <si>
    <t>Category of Assessee</t>
  </si>
  <si>
    <t>Up to 250001/ to 3,00,000/-</t>
  </si>
  <si>
    <t>Up to 300001/ to 5,00,000/-</t>
  </si>
  <si>
    <t xml:space="preserve">Add : Health &amp; Education Cess @ 4% </t>
  </si>
  <si>
    <t>I</t>
  </si>
  <si>
    <t>II</t>
  </si>
  <si>
    <t>III</t>
  </si>
  <si>
    <t>e</t>
  </si>
  <si>
    <t>AADHAR NO</t>
  </si>
  <si>
    <t>Aadhar No.</t>
  </si>
  <si>
    <t>Name</t>
  </si>
  <si>
    <t>TOTAL INCOME ROUNDED OFF U/S 288A</t>
  </si>
  <si>
    <t>TAX PAYABLE</t>
  </si>
  <si>
    <t>TAX ROUNDED OFF U/S 288B</t>
  </si>
  <si>
    <t>IV</t>
  </si>
  <si>
    <t>U/S 80C, 80D, 80GG, 80G, 80DDB, 80E &amp; OTHERS</t>
  </si>
  <si>
    <t>OTHERS U/S 80C</t>
  </si>
  <si>
    <t>Signature of Employee</t>
  </si>
  <si>
    <t>Office Name</t>
  </si>
  <si>
    <t>TAXABLE PERQUISITES</t>
  </si>
  <si>
    <t>Received</t>
  </si>
  <si>
    <t>Exempted</t>
  </si>
  <si>
    <t>Expenses</t>
  </si>
  <si>
    <t>DEDUCTION WHICH IS ELIGIBLE TO DEDUCT FROM GROSS SALARY</t>
  </si>
  <si>
    <t>OTHERS DEDUCTION FROM SALARY i.e. House Recovery, Vehicle etc.</t>
  </si>
  <si>
    <t>Less: Municipal Tax</t>
  </si>
  <si>
    <t>Net Rental Income</t>
  </si>
  <si>
    <t>a. Standard Deduction u/s 24a</t>
  </si>
  <si>
    <t>b. Interest Paid on Housing Loan taken on Self Occupied Property</t>
  </si>
  <si>
    <t>Less: Deduction U/s 24</t>
  </si>
  <si>
    <t>Interest on deposit in saving A/c (sec.80 TTA)</t>
  </si>
  <si>
    <t>Medical Insurance U/s 80-D For His Family</t>
  </si>
  <si>
    <t>Medical Insurance U/s 80-D For His Parents</t>
  </si>
  <si>
    <t xml:space="preserve">Medical Treatment of handicapped Dependent U/s 80-DD </t>
  </si>
  <si>
    <t>5. Receipt of PPF/NSC/UTI/PLI/others</t>
  </si>
  <si>
    <t>if Total Income Rs. 50,00,000.00 to 10000000.00</t>
  </si>
  <si>
    <t>Add:Surcharge:</t>
  </si>
  <si>
    <t>if Total Income above 10000000.00</t>
  </si>
  <si>
    <t>DD/MM/YYYY</t>
  </si>
  <si>
    <t>NIL</t>
  </si>
  <si>
    <t xml:space="preserve"> @5%</t>
  </si>
  <si>
    <t xml:space="preserve"> @20%</t>
  </si>
  <si>
    <t xml:space="preserve"> @30%</t>
  </si>
  <si>
    <t>Age of Parents</t>
  </si>
  <si>
    <t>Bank Name</t>
  </si>
  <si>
    <t>Interest on deposit (sec.80 TTB) by Senior Citizen</t>
  </si>
  <si>
    <t>PROVIDENT FUND/</t>
  </si>
  <si>
    <t>Less: Rebate u/s 87A (i.e. Rs. 12500 if Taxable Income below 500000)</t>
  </si>
  <si>
    <t>GSLI</t>
  </si>
  <si>
    <t>`</t>
  </si>
  <si>
    <t>Up to 500,001/- to 7,50,000/-</t>
  </si>
  <si>
    <t>Up to 750,001/- to 10,00,000/-</t>
  </si>
  <si>
    <t xml:space="preserve"> @10%</t>
  </si>
  <si>
    <t xml:space="preserve"> @15%</t>
  </si>
  <si>
    <t>Up to 10,00,001/- to 12,50,000/-</t>
  </si>
  <si>
    <t>Up to 12,50,001/- to 15,00,000/-</t>
  </si>
  <si>
    <t xml:space="preserve"> @25%</t>
  </si>
  <si>
    <t xml:space="preserve">Above Rs. 15,00,000/- </t>
  </si>
  <si>
    <t>Total Income Without Considering Exemptions/Deductions</t>
  </si>
  <si>
    <t>TAX PAYABLE UNDER NEW SLAB</t>
  </si>
  <si>
    <t>TAX PAYABLE UNDER OLD SLAB</t>
  </si>
  <si>
    <t>TAX PAYABLE WHICHEVER IS LOWER</t>
  </si>
  <si>
    <t>From April 20 to JAN 21</t>
  </si>
  <si>
    <t>April.20</t>
  </si>
  <si>
    <t>May.20</t>
  </si>
  <si>
    <t>June.20</t>
  </si>
  <si>
    <t>July.20</t>
  </si>
  <si>
    <t>Aug.20</t>
  </si>
  <si>
    <t>Sept.20</t>
  </si>
  <si>
    <t>Oct.20</t>
  </si>
  <si>
    <t>Nov.20</t>
  </si>
  <si>
    <t>Dec.20</t>
  </si>
  <si>
    <t>Jan.21</t>
  </si>
  <si>
    <t>Feb.21</t>
  </si>
  <si>
    <t>Mar.21</t>
  </si>
  <si>
    <t>Relief U/s 89</t>
  </si>
</sst>
</file>

<file path=xl/styles.xml><?xml version="1.0" encoding="utf-8"?>
<styleSheet xmlns="http://schemas.openxmlformats.org/spreadsheetml/2006/main">
  <numFmts count="2">
    <numFmt numFmtId="164" formatCode="_ &quot;Rs.&quot;\ * #,##0.00_ ;_ &quot;Rs.&quot;\ * \-#,##0.00_ ;_ &quot;Rs.&quot;\ * &quot;-&quot;??_ ;_ @_ "/>
    <numFmt numFmtId="165" formatCode="0.00_);\(0.00\)"/>
  </numFmts>
  <fonts count="31">
    <font>
      <sz val="11"/>
      <color theme="1"/>
      <name val="Calibri"/>
      <family val="2"/>
      <scheme val="minor"/>
    </font>
    <font>
      <sz val="11"/>
      <color theme="1"/>
      <name val="Calibri"/>
      <family val="2"/>
      <scheme val="minor"/>
    </font>
    <font>
      <b/>
      <sz val="12"/>
      <name val="Arial"/>
      <family val="2"/>
    </font>
    <font>
      <sz val="12"/>
      <color theme="1"/>
      <name val="Arial"/>
      <family val="2"/>
    </font>
    <font>
      <sz val="12"/>
      <name val="Arial"/>
      <family val="2"/>
    </font>
    <font>
      <b/>
      <u/>
      <sz val="12"/>
      <name val="Arial"/>
      <family val="2"/>
    </font>
    <font>
      <b/>
      <sz val="12"/>
      <color theme="1"/>
      <name val="Arial"/>
      <family val="2"/>
    </font>
    <font>
      <b/>
      <sz val="14"/>
      <name val="Arial"/>
      <family val="2"/>
    </font>
    <font>
      <b/>
      <sz val="16"/>
      <name val="Arial"/>
      <family val="2"/>
    </font>
    <font>
      <sz val="16"/>
      <color theme="1"/>
      <name val="Arial"/>
      <family val="2"/>
    </font>
    <font>
      <b/>
      <sz val="9"/>
      <name val="Arial"/>
      <family val="2"/>
    </font>
    <font>
      <b/>
      <sz val="12"/>
      <color theme="8" tint="-0.499984740745262"/>
      <name val="Arial"/>
      <family val="2"/>
    </font>
    <font>
      <sz val="11"/>
      <color theme="8" tint="-0.499984740745262"/>
      <name val="Arial"/>
      <family val="2"/>
    </font>
    <font>
      <sz val="12"/>
      <color theme="8" tint="-0.499984740745262"/>
      <name val="Arial"/>
      <family val="2"/>
    </font>
    <font>
      <sz val="10"/>
      <color theme="8" tint="-0.499984740745262"/>
      <name val="Arial"/>
      <family val="2"/>
    </font>
    <font>
      <b/>
      <sz val="10"/>
      <color theme="8" tint="-0.499984740745262"/>
      <name val="Arial"/>
      <family val="2"/>
    </font>
    <font>
      <b/>
      <sz val="12"/>
      <color rgb="FFC00000"/>
      <name val="Arial"/>
      <family val="2"/>
    </font>
    <font>
      <b/>
      <sz val="10"/>
      <color theme="4" tint="-0.499984740745262"/>
      <name val="Arial"/>
      <family val="2"/>
    </font>
    <font>
      <b/>
      <sz val="11"/>
      <color theme="4" tint="-0.499984740745262"/>
      <name val="Arial"/>
      <family val="2"/>
    </font>
    <font>
      <sz val="11"/>
      <color theme="4" tint="-0.499984740745262"/>
      <name val="Arial"/>
      <family val="2"/>
    </font>
    <font>
      <sz val="10"/>
      <color theme="4" tint="-0.499984740745262"/>
      <name val="Arial"/>
      <family val="2"/>
    </font>
    <font>
      <b/>
      <sz val="12"/>
      <color theme="0"/>
      <name val="Arial"/>
      <family val="2"/>
    </font>
    <font>
      <b/>
      <sz val="22"/>
      <color theme="1"/>
      <name val="Calibri"/>
      <family val="2"/>
      <scheme val="minor"/>
    </font>
    <font>
      <b/>
      <sz val="8"/>
      <color theme="4" tint="-0.499984740745262"/>
      <name val="Arial"/>
      <family val="2"/>
    </font>
    <font>
      <sz val="9"/>
      <name val="Arial"/>
      <family val="2"/>
    </font>
    <font>
      <sz val="9"/>
      <color theme="8" tint="-0.499984740745262"/>
      <name val="Arial"/>
      <family val="2"/>
    </font>
    <font>
      <b/>
      <sz val="9"/>
      <color theme="1"/>
      <name val="Arial"/>
      <family val="2"/>
    </font>
    <font>
      <sz val="11"/>
      <color theme="1"/>
      <name val="Arial"/>
      <family val="2"/>
    </font>
    <font>
      <sz val="9"/>
      <color indexed="81"/>
      <name val="Tahoma"/>
      <family val="2"/>
    </font>
    <font>
      <b/>
      <sz val="9"/>
      <color indexed="81"/>
      <name val="Tahoma"/>
      <family val="2"/>
    </font>
    <font>
      <b/>
      <sz val="14"/>
      <color theme="1"/>
      <name val="Arial"/>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bgColor indexed="64"/>
      </patternFill>
    </fill>
    <fill>
      <patternFill patternType="solid">
        <fgColor theme="8" tint="0.79998168889431442"/>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style="thick">
        <color indexed="64"/>
      </top>
      <bottom/>
      <diagonal/>
    </border>
    <border>
      <left style="thick">
        <color theme="7" tint="-0.249977111117893"/>
      </left>
      <right style="thick">
        <color theme="7" tint="-0.249977111117893"/>
      </right>
      <top style="thick">
        <color theme="7" tint="-0.249977111117893"/>
      </top>
      <bottom style="thick">
        <color theme="7" tint="-0.249977111117893"/>
      </bottom>
      <diagonal/>
    </border>
    <border>
      <left style="thick">
        <color theme="7" tint="-0.249977111117893"/>
      </left>
      <right style="thick">
        <color theme="7" tint="-0.249977111117893"/>
      </right>
      <top style="thick">
        <color theme="7" tint="-0.249977111117893"/>
      </top>
      <bottom/>
      <diagonal/>
    </border>
    <border>
      <left style="thick">
        <color theme="7" tint="-0.249977111117893"/>
      </left>
      <right/>
      <top style="thick">
        <color theme="7" tint="-0.249977111117893"/>
      </top>
      <bottom style="thick">
        <color theme="7" tint="-0.249977111117893"/>
      </bottom>
      <diagonal/>
    </border>
    <border>
      <left/>
      <right style="thick">
        <color theme="7" tint="-0.249977111117893"/>
      </right>
      <top style="thick">
        <color theme="7" tint="-0.249977111117893"/>
      </top>
      <bottom style="thick">
        <color theme="7" tint="-0.249977111117893"/>
      </bottom>
      <diagonal/>
    </border>
    <border>
      <left/>
      <right/>
      <top style="thick">
        <color theme="7" tint="-0.249977111117893"/>
      </top>
      <bottom style="thick">
        <color theme="7" tint="-0.249977111117893"/>
      </bottom>
      <diagonal/>
    </border>
    <border>
      <left style="thick">
        <color theme="7" tint="-0.249977111117893"/>
      </left>
      <right style="thick">
        <color theme="7" tint="-0.249977111117893"/>
      </right>
      <top/>
      <bottom style="thick">
        <color theme="7" tint="-0.249977111117893"/>
      </bottom>
      <diagonal/>
    </border>
    <border>
      <left/>
      <right style="thick">
        <color theme="7" tint="-0.249977111117893"/>
      </right>
      <top style="thick">
        <color theme="7" tint="-0.249977111117893"/>
      </top>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7" tint="-0.249977111117893"/>
      </left>
      <right/>
      <top/>
      <bottom/>
      <diagonal/>
    </border>
    <border>
      <left/>
      <right style="medium">
        <color theme="7" tint="-0.249977111117893"/>
      </right>
      <top/>
      <bottom/>
      <diagonal/>
    </border>
    <border>
      <left style="medium">
        <color theme="7" tint="-0.249977111117893"/>
      </left>
      <right/>
      <top style="thin">
        <color theme="7" tint="-0.249977111117893"/>
      </top>
      <bottom style="thin">
        <color theme="7" tint="-0.249977111117893"/>
      </bottom>
      <diagonal/>
    </border>
    <border>
      <left style="medium">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style="medium">
        <color theme="7" tint="-0.249977111117893"/>
      </right>
      <top style="thin">
        <color theme="7" tint="-0.249977111117893"/>
      </top>
      <bottom style="thin">
        <color theme="7" tint="-0.249977111117893"/>
      </bottom>
      <diagonal/>
    </border>
    <border>
      <left style="medium">
        <color theme="7" tint="-0.249977111117893"/>
      </left>
      <right/>
      <top style="medium">
        <color theme="7" tint="-0.249977111117893"/>
      </top>
      <bottom style="medium">
        <color theme="7" tint="-0.249977111117893"/>
      </bottom>
      <diagonal/>
    </border>
    <border>
      <left/>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right style="thin">
        <color theme="7" tint="-0.249977111117893"/>
      </right>
      <top style="thin">
        <color theme="7" tint="-0.249977111117893"/>
      </top>
      <bottom/>
      <diagonal/>
    </border>
    <border>
      <left style="thin">
        <color theme="7" tint="-0.249977111117893"/>
      </left>
      <right style="thin">
        <color theme="7" tint="-0.249977111117893"/>
      </right>
      <top style="thin">
        <color theme="7" tint="-0.249977111117893"/>
      </top>
      <bottom/>
      <diagonal/>
    </border>
    <border>
      <left style="medium">
        <color theme="7" tint="-0.249977111117893"/>
      </left>
      <right style="thin">
        <color theme="7" tint="-0.249977111117893"/>
      </right>
      <top/>
      <bottom style="thin">
        <color theme="7" tint="-0.249977111117893"/>
      </bottom>
      <diagonal/>
    </border>
    <border>
      <left style="thin">
        <color theme="7" tint="-0.249977111117893"/>
      </left>
      <right style="thin">
        <color theme="7" tint="-0.249977111117893"/>
      </right>
      <top/>
      <bottom style="thin">
        <color theme="7" tint="-0.249977111117893"/>
      </bottom>
      <diagonal/>
    </border>
    <border>
      <left style="thin">
        <color theme="7" tint="-0.249977111117893"/>
      </left>
      <right style="medium">
        <color theme="7" tint="-0.249977111117893"/>
      </right>
      <top/>
      <bottom style="thin">
        <color theme="7" tint="-0.249977111117893"/>
      </bottom>
      <diagonal/>
    </border>
    <border>
      <left style="medium">
        <color theme="7" tint="-0.249977111117893"/>
      </left>
      <right style="thin">
        <color theme="7" tint="-0.249977111117893"/>
      </right>
      <top style="thin">
        <color theme="7" tint="-0.249977111117893"/>
      </top>
      <bottom/>
      <diagonal/>
    </border>
    <border>
      <left style="thin">
        <color theme="7" tint="-0.249977111117893"/>
      </left>
      <right/>
      <top style="thin">
        <color theme="7" tint="-0.249977111117893"/>
      </top>
      <bottom/>
      <diagonal/>
    </border>
    <border>
      <left style="thin">
        <color indexed="64"/>
      </left>
      <right style="thin">
        <color indexed="64"/>
      </right>
      <top style="thin">
        <color indexed="64"/>
      </top>
      <bottom style="medium">
        <color theme="7" tint="-0.249977111117893"/>
      </bottom>
      <diagonal/>
    </border>
    <border>
      <left/>
      <right/>
      <top style="thick">
        <color theme="7" tint="-0.249977111117893"/>
      </top>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style="medium">
        <color theme="7" tint="-0.249977111117893"/>
      </bottom>
      <diagonal/>
    </border>
    <border>
      <left/>
      <right/>
      <top style="thick">
        <color indexed="64"/>
      </top>
      <bottom style="medium">
        <color theme="7" tint="-0.249977111117893"/>
      </bottom>
      <diagonal/>
    </border>
    <border>
      <left/>
      <right style="thick">
        <color indexed="64"/>
      </right>
      <top style="thick">
        <color indexed="64"/>
      </top>
      <bottom style="medium">
        <color theme="7" tint="-0.249977111117893"/>
      </bottom>
      <diagonal/>
    </border>
    <border>
      <left/>
      <right/>
      <top style="thin">
        <color theme="7" tint="-0.249977111117893"/>
      </top>
      <bottom style="medium">
        <color theme="7" tint="-0.249977111117893"/>
      </bottom>
      <diagonal/>
    </border>
    <border>
      <left/>
      <right style="thin">
        <color indexed="64"/>
      </right>
      <top style="thin">
        <color theme="7" tint="-0.249977111117893"/>
      </top>
      <bottom style="medium">
        <color theme="7" tint="-0.249977111117893"/>
      </bottom>
      <diagonal/>
    </border>
    <border>
      <left style="thin">
        <color theme="7" tint="-0.249977111117893"/>
      </left>
      <right/>
      <top style="thin">
        <color theme="7" tint="-0.249977111117893"/>
      </top>
      <bottom style="thin">
        <color indexed="64"/>
      </bottom>
      <diagonal/>
    </border>
    <border>
      <left/>
      <right style="thin">
        <color theme="7" tint="-0.249977111117893"/>
      </right>
      <top style="thin">
        <color theme="7" tint="-0.249977111117893"/>
      </top>
      <bottom style="thin">
        <color indexed="64"/>
      </bottom>
      <diagonal/>
    </border>
    <border>
      <left style="medium">
        <color indexed="64"/>
      </left>
      <right/>
      <top style="thin">
        <color indexed="64"/>
      </top>
      <bottom style="thin">
        <color indexed="64"/>
      </bottom>
      <diagonal/>
    </border>
    <border>
      <left style="thin">
        <color theme="7" tint="-0.249977111117893"/>
      </left>
      <right style="thin">
        <color theme="7" tint="-0.249977111117893"/>
      </right>
      <top style="thin">
        <color theme="7" tint="-0.249977111117893"/>
      </top>
      <bottom style="medium">
        <color indexed="64"/>
      </bottom>
      <diagonal/>
    </border>
    <border>
      <left style="medium">
        <color indexed="64"/>
      </left>
      <right/>
      <top style="medium">
        <color indexed="64"/>
      </top>
      <bottom style="medium">
        <color theme="7" tint="-0.249977111117893"/>
      </bottom>
      <diagonal/>
    </border>
    <border>
      <left style="medium">
        <color theme="7" tint="-0.249977111117893"/>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theme="7" tint="-0.249977111117893"/>
      </right>
      <top style="medium">
        <color indexed="64"/>
      </top>
      <bottom style="medium">
        <color theme="7" tint="-0.249977111117893"/>
      </bottom>
      <diagonal/>
    </border>
    <border>
      <left style="thin">
        <color indexed="64"/>
      </left>
      <right style="medium">
        <color indexed="64"/>
      </right>
      <top style="medium">
        <color indexed="64"/>
      </top>
      <bottom style="medium">
        <color theme="7" tint="-0.249977111117893"/>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medium">
        <color theme="7" tint="-0.249977111117893"/>
      </left>
      <right/>
      <top style="thin">
        <color theme="7" tint="-0.249977111117893"/>
      </top>
      <bottom style="medium">
        <color indexed="64"/>
      </bottom>
      <diagonal/>
    </border>
    <border>
      <left/>
      <right/>
      <top style="thin">
        <color theme="7" tint="-0.249977111117893"/>
      </top>
      <bottom style="medium">
        <color indexed="64"/>
      </bottom>
      <diagonal/>
    </border>
    <border>
      <left/>
      <right style="thin">
        <color theme="7" tint="-0.249977111117893"/>
      </right>
      <top style="thin">
        <color theme="7" tint="-0.249977111117893"/>
      </top>
      <bottom style="medium">
        <color indexed="64"/>
      </bottom>
      <diagonal/>
    </border>
    <border>
      <left/>
      <right style="medium">
        <color theme="7" tint="-0.249977111117893"/>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medium">
        <color theme="7" tint="-0.249977111117893"/>
      </left>
      <right style="thin">
        <color theme="7" tint="-0.249977111117893"/>
      </right>
      <top style="medium">
        <color indexed="64"/>
      </top>
      <bottom style="medium">
        <color theme="7" tint="-0.249977111117893"/>
      </bottom>
      <diagonal/>
    </border>
    <border>
      <left style="thin">
        <color theme="7" tint="-0.249977111117893"/>
      </left>
      <right style="thin">
        <color theme="7" tint="-0.249977111117893"/>
      </right>
      <top style="medium">
        <color indexed="64"/>
      </top>
      <bottom style="medium">
        <color theme="7" tint="-0.249977111117893"/>
      </bottom>
      <diagonal/>
    </border>
    <border>
      <left style="thin">
        <color theme="7" tint="-0.249977111117893"/>
      </left>
      <right style="medium">
        <color theme="7" tint="-0.249977111117893"/>
      </right>
      <top style="medium">
        <color indexed="64"/>
      </top>
      <bottom style="medium">
        <color theme="7" tint="-0.249977111117893"/>
      </bottom>
      <diagonal/>
    </border>
    <border>
      <left style="medium">
        <color indexed="64"/>
      </left>
      <right/>
      <top/>
      <bottom style="thin">
        <color theme="7" tint="-0.249977111117893"/>
      </bottom>
      <diagonal/>
    </border>
    <border>
      <left style="medium">
        <color indexed="64"/>
      </left>
      <right/>
      <top style="thin">
        <color theme="7" tint="-0.249977111117893"/>
      </top>
      <bottom style="thin">
        <color theme="7" tint="-0.249977111117893"/>
      </bottom>
      <diagonal/>
    </border>
    <border>
      <left/>
      <right style="medium">
        <color indexed="64"/>
      </right>
      <top style="hair">
        <color indexed="64"/>
      </top>
      <bottom style="hair">
        <color indexed="64"/>
      </bottom>
      <diagonal/>
    </border>
    <border>
      <left style="thin">
        <color theme="7" tint="-0.249977111117893"/>
      </left>
      <right style="medium">
        <color theme="7" tint="-0.249977111117893"/>
      </right>
      <top style="thin">
        <color theme="7" tint="-0.249977111117893"/>
      </top>
      <bottom style="medium">
        <color indexed="64"/>
      </bottom>
      <diagonal/>
    </border>
    <border>
      <left style="medium">
        <color theme="7" tint="-0.249977111117893"/>
      </left>
      <right style="medium">
        <color theme="7" tint="-0.249977111117893"/>
      </right>
      <top/>
      <bottom/>
      <diagonal/>
    </border>
    <border>
      <left style="thin">
        <color indexed="64"/>
      </left>
      <right style="medium">
        <color theme="7" tint="-0.249977111117893"/>
      </right>
      <top/>
      <bottom/>
      <diagonal/>
    </border>
    <border>
      <left style="medium">
        <color indexed="64"/>
      </left>
      <right style="medium">
        <color theme="7" tint="-0.249977111117893"/>
      </right>
      <top style="medium">
        <color indexed="64"/>
      </top>
      <bottom style="medium">
        <color theme="7" tint="-0.249977111117893"/>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theme="7" tint="-0.249977111117893"/>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7" tint="-0.249977111117893"/>
      </right>
      <top style="medium">
        <color indexed="64"/>
      </top>
      <bottom style="thin">
        <color theme="7" tint="-0.249977111117893"/>
      </bottom>
      <diagonal/>
    </border>
    <border>
      <left style="thin">
        <color theme="7" tint="-0.249977111117893"/>
      </left>
      <right/>
      <top style="medium">
        <color indexed="64"/>
      </top>
      <bottom style="thin">
        <color theme="7" tint="-0.249977111117893"/>
      </bottom>
      <diagonal/>
    </border>
    <border>
      <left/>
      <right/>
      <top style="medium">
        <color indexed="64"/>
      </top>
      <bottom style="thin">
        <color theme="7" tint="-0.249977111117893"/>
      </bottom>
      <diagonal/>
    </border>
    <border>
      <left/>
      <right style="thin">
        <color theme="7" tint="-0.249977111117893"/>
      </right>
      <top style="medium">
        <color indexed="64"/>
      </top>
      <bottom style="thin">
        <color theme="7" tint="-0.249977111117893"/>
      </bottom>
      <diagonal/>
    </border>
    <border>
      <left style="thin">
        <color theme="7" tint="-0.249977111117893"/>
      </left>
      <right style="thin">
        <color theme="7" tint="-0.249977111117893"/>
      </right>
      <top style="medium">
        <color indexed="64"/>
      </top>
      <bottom style="thin">
        <color theme="7" tint="-0.249977111117893"/>
      </bottom>
      <diagonal/>
    </border>
    <border>
      <left style="thin">
        <color theme="7" tint="-0.249977111117893"/>
      </left>
      <right style="medium">
        <color indexed="64"/>
      </right>
      <top style="medium">
        <color indexed="64"/>
      </top>
      <bottom style="thin">
        <color theme="7" tint="-0.249977111117893"/>
      </bottom>
      <diagonal/>
    </border>
    <border>
      <left style="medium">
        <color indexed="64"/>
      </left>
      <right style="thin">
        <color theme="7" tint="-0.249977111117893"/>
      </right>
      <top style="thin">
        <color theme="7" tint="-0.249977111117893"/>
      </top>
      <bottom style="thin">
        <color theme="7" tint="-0.249977111117893"/>
      </bottom>
      <diagonal/>
    </border>
    <border>
      <left style="thin">
        <color theme="7" tint="-0.249977111117893"/>
      </left>
      <right style="medium">
        <color indexed="64"/>
      </right>
      <top style="thin">
        <color theme="7" tint="-0.249977111117893"/>
      </top>
      <bottom style="thin">
        <color theme="7" tint="-0.249977111117893"/>
      </bottom>
      <diagonal/>
    </border>
    <border>
      <left/>
      <right style="medium">
        <color indexed="64"/>
      </right>
      <top style="thin">
        <color indexed="64"/>
      </top>
      <bottom style="hair">
        <color indexed="64"/>
      </bottom>
      <diagonal/>
    </border>
    <border>
      <left style="medium">
        <color indexed="64"/>
      </left>
      <right/>
      <top/>
      <bottom style="medium">
        <color theme="7" tint="-0.249977111117893"/>
      </bottom>
      <diagonal/>
    </border>
    <border>
      <left/>
      <right style="medium">
        <color indexed="64"/>
      </right>
      <top style="thin">
        <color indexed="64"/>
      </top>
      <bottom style="medium">
        <color theme="7" tint="-0.249977111117893"/>
      </bottom>
      <diagonal/>
    </border>
    <border>
      <left/>
      <right/>
      <top style="medium">
        <color theme="7" tint="-0.249977111117893"/>
      </top>
      <bottom style="medium">
        <color indexed="64"/>
      </bottom>
      <diagonal/>
    </border>
    <border>
      <left/>
      <right style="thin">
        <color indexed="64"/>
      </right>
      <top style="medium">
        <color theme="7" tint="-0.249977111117893"/>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theme="7" tint="-0.249977111117893"/>
      </right>
      <top style="thin">
        <color theme="7" tint="-0.249977111117893"/>
      </top>
      <bottom style="medium">
        <color indexed="64"/>
      </bottom>
      <diagonal/>
    </border>
    <border>
      <left style="thin">
        <color theme="7" tint="-0.249977111117893"/>
      </left>
      <right/>
      <top style="thin">
        <color theme="7" tint="-0.249977111117893"/>
      </top>
      <bottom style="medium">
        <color indexed="64"/>
      </bottom>
      <diagonal/>
    </border>
    <border>
      <left style="thin">
        <color theme="7" tint="-0.249977111117893"/>
      </left>
      <right style="medium">
        <color indexed="64"/>
      </right>
      <top style="thin">
        <color theme="7" tint="-0.249977111117893"/>
      </top>
      <bottom style="medium">
        <color indexed="64"/>
      </bottom>
      <diagonal/>
    </border>
    <border>
      <left/>
      <right/>
      <top/>
      <bottom style="medium">
        <color indexed="64"/>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thin">
        <color indexed="64"/>
      </right>
      <top style="medium">
        <color theme="7" tint="-0.499984740745262"/>
      </top>
      <bottom style="medium">
        <color theme="7" tint="-0.499984740745262"/>
      </bottom>
      <diagonal/>
    </border>
    <border>
      <left style="thin">
        <color indexed="64"/>
      </left>
      <right style="thin">
        <color indexed="64"/>
      </right>
      <top style="medium">
        <color theme="7" tint="-0.499984740745262"/>
      </top>
      <bottom style="medium">
        <color theme="7" tint="-0.499984740745262"/>
      </bottom>
      <diagonal/>
    </border>
    <border>
      <left style="thin">
        <color indexed="64"/>
      </left>
      <right/>
      <top style="medium">
        <color theme="7" tint="-0.499984740745262"/>
      </top>
      <bottom style="medium">
        <color theme="7" tint="-0.499984740745262"/>
      </bottom>
      <diagonal/>
    </border>
    <border>
      <left style="thin">
        <color indexed="64"/>
      </left>
      <right style="medium">
        <color theme="7" tint="-0.499984740745262"/>
      </right>
      <top style="medium">
        <color theme="7" tint="-0.499984740745262"/>
      </top>
      <bottom style="medium">
        <color theme="7" tint="-0.499984740745262"/>
      </bottom>
      <diagonal/>
    </border>
    <border>
      <left/>
      <right style="thick">
        <color theme="7" tint="-0.249977111117893"/>
      </right>
      <top style="medium">
        <color indexed="64"/>
      </top>
      <bottom/>
      <diagonal/>
    </border>
    <border>
      <left style="thick">
        <color theme="7" tint="-0.249977111117893"/>
      </left>
      <right/>
      <top style="medium">
        <color indexed="64"/>
      </top>
      <bottom/>
      <diagonal/>
    </border>
    <border>
      <left style="medium">
        <color theme="7" tint="-0.499984740745262"/>
      </left>
      <right style="thin">
        <color indexed="64"/>
      </right>
      <top style="medium">
        <color theme="7" tint="-0.499984740745262"/>
      </top>
      <bottom style="thin">
        <color indexed="64"/>
      </bottom>
      <diagonal/>
    </border>
    <border>
      <left style="thin">
        <color indexed="64"/>
      </left>
      <right/>
      <top style="medium">
        <color theme="7" tint="-0.499984740745262"/>
      </top>
      <bottom style="thin">
        <color indexed="64"/>
      </bottom>
      <diagonal/>
    </border>
    <border>
      <left/>
      <right style="thin">
        <color indexed="64"/>
      </right>
      <top style="medium">
        <color theme="7" tint="-0.499984740745262"/>
      </top>
      <bottom style="thin">
        <color indexed="64"/>
      </bottom>
      <diagonal/>
    </border>
    <border>
      <left style="thin">
        <color indexed="64"/>
      </left>
      <right style="thin">
        <color indexed="64"/>
      </right>
      <top style="medium">
        <color theme="7" tint="-0.499984740745262"/>
      </top>
      <bottom style="thin">
        <color indexed="64"/>
      </bottom>
      <diagonal/>
    </border>
    <border>
      <left/>
      <right/>
      <top style="medium">
        <color theme="7" tint="-0.499984740745262"/>
      </top>
      <bottom/>
      <diagonal/>
    </border>
    <border>
      <left style="thin">
        <color indexed="64"/>
      </left>
      <right style="medium">
        <color theme="7" tint="-0.499984740745262"/>
      </right>
      <top style="medium">
        <color theme="7" tint="-0.499984740745262"/>
      </top>
      <bottom style="thin">
        <color indexed="64"/>
      </bottom>
      <diagonal/>
    </border>
    <border>
      <left style="medium">
        <color theme="7" tint="-0.499984740745262"/>
      </left>
      <right style="thin">
        <color indexed="64"/>
      </right>
      <top style="thin">
        <color indexed="64"/>
      </top>
      <bottom style="thin">
        <color indexed="64"/>
      </bottom>
      <diagonal/>
    </border>
    <border>
      <left style="thin">
        <color indexed="64"/>
      </left>
      <right style="medium">
        <color theme="7" tint="-0.499984740745262"/>
      </right>
      <top style="thin">
        <color indexed="64"/>
      </top>
      <bottom style="thin">
        <color indexed="64"/>
      </bottom>
      <diagonal/>
    </border>
    <border>
      <left style="medium">
        <color theme="7" tint="-0.499984740745262"/>
      </left>
      <right/>
      <top style="thin">
        <color indexed="64"/>
      </top>
      <bottom style="thin">
        <color indexed="64"/>
      </bottom>
      <diagonal/>
    </border>
    <border>
      <left style="medium">
        <color theme="7" tint="-0.499984740745262"/>
      </left>
      <right/>
      <top style="thin">
        <color indexed="64"/>
      </top>
      <bottom style="medium">
        <color theme="7" tint="-0.499984740745262"/>
      </bottom>
      <diagonal/>
    </border>
    <border>
      <left style="thin">
        <color theme="7" tint="-0.249977111117893"/>
      </left>
      <right style="thin">
        <color theme="7" tint="-0.249977111117893"/>
      </right>
      <top style="thin">
        <color theme="7" tint="-0.249977111117893"/>
      </top>
      <bottom style="medium">
        <color theme="7" tint="-0.499984740745262"/>
      </bottom>
      <diagonal/>
    </border>
    <border>
      <left style="thin">
        <color indexed="64"/>
      </left>
      <right/>
      <top style="thin">
        <color indexed="64"/>
      </top>
      <bottom style="medium">
        <color theme="7" tint="-0.499984740745262"/>
      </bottom>
      <diagonal/>
    </border>
    <border>
      <left style="thin">
        <color theme="7" tint="-0.249977111117893"/>
      </left>
      <right/>
      <top/>
      <bottom/>
      <diagonal/>
    </border>
    <border>
      <left/>
      <right style="thin">
        <color theme="7" tint="-0.249977111117893"/>
      </right>
      <top/>
      <bottom/>
      <diagonal/>
    </border>
    <border>
      <left style="thin">
        <color theme="7" tint="-0.249977111117893"/>
      </left>
      <right/>
      <top/>
      <bottom style="thin">
        <color theme="7" tint="-0.249977111117893"/>
      </bottom>
      <diagonal/>
    </border>
    <border>
      <left/>
      <right style="thin">
        <color theme="7" tint="-0.249977111117893"/>
      </right>
      <top/>
      <bottom style="thin">
        <color theme="7" tint="-0.249977111117893"/>
      </bottom>
      <diagonal/>
    </border>
    <border>
      <left/>
      <right/>
      <top/>
      <bottom style="thin">
        <color theme="7" tint="-0.249977111117893"/>
      </bottom>
      <diagonal/>
    </border>
  </borders>
  <cellStyleXfs count="2">
    <xf numFmtId="0" fontId="0" fillId="0" borderId="0"/>
    <xf numFmtId="164" fontId="1" fillId="0" borderId="0" applyFont="0" applyFill="0" applyBorder="0" applyAlignment="0" applyProtection="0"/>
  </cellStyleXfs>
  <cellXfs count="457">
    <xf numFmtId="0" fontId="0" fillId="0" borderId="0" xfId="0"/>
    <xf numFmtId="2" fontId="14" fillId="6" borderId="7" xfId="0" applyNumberFormat="1" applyFont="1" applyFill="1" applyBorder="1" applyAlignment="1" applyProtection="1">
      <alignment horizontal="right" vertical="center"/>
      <protection locked="0"/>
    </xf>
    <xf numFmtId="2" fontId="14" fillId="6" borderId="8" xfId="0" applyNumberFormat="1" applyFont="1" applyFill="1" applyBorder="1" applyAlignment="1" applyProtection="1">
      <alignment horizontal="right" vertical="center"/>
      <protection locked="0"/>
    </xf>
    <xf numFmtId="2" fontId="14" fillId="6" borderId="2" xfId="0" applyNumberFormat="1" applyFont="1" applyFill="1" applyBorder="1" applyAlignment="1" applyProtection="1">
      <alignment horizontal="right" vertical="center"/>
      <protection locked="0"/>
    </xf>
    <xf numFmtId="0" fontId="14" fillId="6" borderId="8" xfId="0" applyFont="1" applyFill="1" applyBorder="1" applyAlignment="1" applyProtection="1">
      <alignment horizontal="center" vertical="center"/>
      <protection locked="0"/>
    </xf>
    <xf numFmtId="2" fontId="14" fillId="6" borderId="4" xfId="0" applyNumberFormat="1" applyFont="1" applyFill="1" applyBorder="1" applyAlignment="1" applyProtection="1">
      <alignment horizontal="right" vertical="center"/>
      <protection locked="0"/>
    </xf>
    <xf numFmtId="2" fontId="14" fillId="6" borderId="1" xfId="0" applyNumberFormat="1" applyFont="1" applyFill="1" applyBorder="1" applyAlignment="1" applyProtection="1">
      <alignment horizontal="right" vertical="center"/>
      <protection locked="0"/>
    </xf>
    <xf numFmtId="0" fontId="14" fillId="6" borderId="1" xfId="0" applyFont="1" applyFill="1" applyBorder="1" applyAlignment="1" applyProtection="1">
      <alignment horizontal="center" vertical="center"/>
      <protection locked="0"/>
    </xf>
    <xf numFmtId="2" fontId="14" fillId="6" borderId="5" xfId="0" applyNumberFormat="1" applyFont="1" applyFill="1" applyBorder="1" applyAlignment="1" applyProtection="1">
      <alignment horizontal="right" vertical="center"/>
      <protection locked="0"/>
    </xf>
    <xf numFmtId="2" fontId="14" fillId="6" borderId="6" xfId="0" applyNumberFormat="1" applyFont="1" applyFill="1" applyBorder="1" applyAlignment="1" applyProtection="1">
      <alignment horizontal="right" vertical="center"/>
      <protection locked="0"/>
    </xf>
    <xf numFmtId="0" fontId="14" fillId="6" borderId="6" xfId="0" applyFont="1" applyFill="1" applyBorder="1" applyAlignment="1" applyProtection="1">
      <alignment horizontal="center" vertical="center"/>
      <protection locked="0"/>
    </xf>
    <xf numFmtId="0" fontId="3" fillId="6" borderId="4" xfId="0" applyFont="1" applyFill="1" applyBorder="1" applyAlignment="1" applyProtection="1">
      <alignment horizontal="right" vertical="center"/>
      <protection locked="0"/>
    </xf>
    <xf numFmtId="0" fontId="3" fillId="6" borderId="29" xfId="0" applyFont="1" applyFill="1" applyBorder="1" applyAlignment="1" applyProtection="1">
      <alignment vertical="center" wrapText="1"/>
      <protection locked="0"/>
    </xf>
    <xf numFmtId="0" fontId="3" fillId="6" borderId="29" xfId="0" applyFont="1" applyFill="1" applyBorder="1" applyProtection="1">
      <protection locked="0"/>
    </xf>
    <xf numFmtId="2" fontId="0" fillId="9" borderId="22" xfId="0" applyNumberFormat="1" applyFill="1" applyBorder="1" applyProtection="1">
      <protection locked="0"/>
    </xf>
    <xf numFmtId="0" fontId="0" fillId="2" borderId="0" xfId="0" applyFill="1" applyProtection="1">
      <protection locked="0"/>
    </xf>
    <xf numFmtId="0" fontId="0" fillId="9" borderId="22" xfId="0" applyFill="1" applyBorder="1" applyProtection="1">
      <protection locked="0"/>
    </xf>
    <xf numFmtId="0" fontId="2" fillId="8" borderId="22" xfId="0" applyFont="1" applyFill="1" applyBorder="1" applyAlignment="1" applyProtection="1"/>
    <xf numFmtId="0" fontId="2" fillId="2" borderId="22" xfId="0" applyFont="1" applyFill="1" applyBorder="1" applyAlignment="1" applyProtection="1"/>
    <xf numFmtId="0" fontId="2" fillId="2" borderId="22" xfId="0" applyFont="1" applyFill="1" applyBorder="1" applyAlignment="1" applyProtection="1">
      <alignment horizontal="left"/>
    </xf>
    <xf numFmtId="0" fontId="2" fillId="2" borderId="0" xfId="0" applyFont="1" applyFill="1" applyAlignment="1" applyProtection="1"/>
    <xf numFmtId="0" fontId="0" fillId="2" borderId="0" xfId="0" applyFill="1" applyProtection="1"/>
    <xf numFmtId="14" fontId="2" fillId="2" borderId="22" xfId="0" applyNumberFormat="1" applyFont="1" applyFill="1" applyBorder="1" applyAlignment="1" applyProtection="1">
      <alignment horizontal="left"/>
    </xf>
    <xf numFmtId="0" fontId="2" fillId="2" borderId="0" xfId="0" applyFont="1" applyFill="1" applyAlignment="1" applyProtection="1">
      <alignment horizontal="left"/>
    </xf>
    <xf numFmtId="2" fontId="0" fillId="8" borderId="22" xfId="0" applyNumberFormat="1" applyFill="1" applyBorder="1" applyProtection="1"/>
    <xf numFmtId="0" fontId="0" fillId="8" borderId="0" xfId="0" applyFill="1" applyProtection="1"/>
    <xf numFmtId="0" fontId="2" fillId="9" borderId="22" xfId="0" applyFont="1" applyFill="1" applyBorder="1" applyAlignment="1" applyProtection="1"/>
    <xf numFmtId="0" fontId="0" fillId="9" borderId="22" xfId="0" applyFill="1" applyBorder="1" applyProtection="1"/>
    <xf numFmtId="0" fontId="12" fillId="0" borderId="0" xfId="0" applyFont="1" applyAlignment="1" applyProtection="1">
      <alignment horizontal="center" vertical="center"/>
    </xf>
    <xf numFmtId="0" fontId="13"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6" fillId="8" borderId="39" xfId="0" applyFont="1" applyFill="1" applyBorder="1" applyAlignment="1" applyProtection="1">
      <alignment horizontal="left"/>
    </xf>
    <xf numFmtId="0" fontId="16" fillId="8" borderId="40" xfId="0" applyFont="1" applyFill="1" applyBorder="1" applyAlignment="1" applyProtection="1">
      <alignment horizontal="left"/>
    </xf>
    <xf numFmtId="0" fontId="13" fillId="2" borderId="17" xfId="0" applyFont="1" applyFill="1" applyBorder="1" applyAlignment="1" applyProtection="1"/>
    <xf numFmtId="0" fontId="13" fillId="2" borderId="18" xfId="0" applyFont="1" applyFill="1" applyBorder="1" applyAlignment="1" applyProtection="1"/>
    <xf numFmtId="0" fontId="14" fillId="0" borderId="0" xfId="0" applyFont="1" applyFill="1" applyAlignment="1" applyProtection="1">
      <alignment horizontal="center" vertical="center"/>
    </xf>
    <xf numFmtId="14" fontId="13" fillId="2" borderId="21" xfId="0" applyNumberFormat="1" applyFont="1" applyFill="1" applyBorder="1" applyAlignment="1" applyProtection="1"/>
    <xf numFmtId="14" fontId="13" fillId="2" borderId="20" xfId="0" applyNumberFormat="1" applyFont="1" applyFill="1" applyBorder="1" applyAlignment="1" applyProtection="1"/>
    <xf numFmtId="1" fontId="13" fillId="2" borderId="39" xfId="0" applyNumberFormat="1" applyFont="1" applyFill="1" applyBorder="1" applyAlignment="1" applyProtection="1">
      <alignment wrapText="1"/>
    </xf>
    <xf numFmtId="14" fontId="13" fillId="2" borderId="39" xfId="0" applyNumberFormat="1" applyFont="1" applyFill="1" applyBorder="1" applyAlignment="1" applyProtection="1"/>
    <xf numFmtId="0" fontId="13" fillId="2" borderId="39" xfId="0" applyFont="1" applyFill="1" applyBorder="1" applyAlignment="1" applyProtection="1">
      <alignment horizontal="center"/>
    </xf>
    <xf numFmtId="0" fontId="13" fillId="2" borderId="40" xfId="0" applyFont="1" applyFill="1" applyBorder="1" applyAlignment="1" applyProtection="1">
      <alignment horizontal="center"/>
    </xf>
    <xf numFmtId="0" fontId="11" fillId="0" borderId="0" xfId="0" applyFont="1" applyFill="1" applyProtection="1"/>
    <xf numFmtId="0" fontId="13" fillId="0" borderId="0" xfId="0" applyFont="1" applyFill="1" applyProtection="1"/>
    <xf numFmtId="0" fontId="11" fillId="0" borderId="0" xfId="0" applyFont="1" applyFill="1" applyAlignment="1" applyProtection="1">
      <alignment horizontal="left"/>
    </xf>
    <xf numFmtId="0" fontId="11" fillId="0" borderId="0" xfId="0" applyFont="1" applyFill="1" applyAlignment="1" applyProtection="1">
      <alignment horizontal="center"/>
    </xf>
    <xf numFmtId="0" fontId="18" fillId="8" borderId="22" xfId="0" applyFont="1" applyFill="1" applyBorder="1" applyAlignment="1" applyProtection="1">
      <alignment horizontal="center" vertical="center"/>
    </xf>
    <xf numFmtId="0" fontId="17" fillId="8" borderId="22" xfId="0" applyFont="1" applyFill="1" applyBorder="1" applyAlignment="1" applyProtection="1">
      <alignment vertical="center" wrapText="1"/>
    </xf>
    <xf numFmtId="0" fontId="19" fillId="0" borderId="0" xfId="0" applyFont="1" applyAlignment="1" applyProtection="1">
      <alignment horizontal="center" vertical="center"/>
    </xf>
    <xf numFmtId="0" fontId="17" fillId="8" borderId="22" xfId="0" applyFont="1" applyFill="1" applyBorder="1" applyAlignment="1" applyProtection="1">
      <alignment horizontal="center" vertical="center" wrapText="1"/>
    </xf>
    <xf numFmtId="0" fontId="17" fillId="8" borderId="24" xfId="0" applyFont="1" applyFill="1" applyBorder="1" applyAlignment="1" applyProtection="1">
      <alignment horizontal="center" vertical="center" wrapText="1"/>
    </xf>
    <xf numFmtId="0" fontId="17" fillId="8" borderId="25" xfId="0" applyFont="1" applyFill="1" applyBorder="1" applyAlignment="1" applyProtection="1">
      <alignment horizontal="center" vertical="center" wrapText="1"/>
    </xf>
    <xf numFmtId="0" fontId="18" fillId="8" borderId="22" xfId="0" applyFont="1" applyFill="1" applyBorder="1" applyAlignment="1" applyProtection="1">
      <alignment horizontal="center" vertical="center" wrapText="1"/>
    </xf>
    <xf numFmtId="0" fontId="17" fillId="8" borderId="22" xfId="0" applyFont="1" applyFill="1" applyBorder="1" applyAlignment="1" applyProtection="1">
      <alignment horizontal="center" vertical="center"/>
    </xf>
    <xf numFmtId="2" fontId="17" fillId="8" borderId="22" xfId="0" applyNumberFormat="1" applyFont="1" applyFill="1" applyBorder="1" applyAlignment="1" applyProtection="1">
      <alignment horizontal="right" vertical="center"/>
    </xf>
    <xf numFmtId="0" fontId="17" fillId="8" borderId="23" xfId="0" applyFont="1" applyFill="1" applyBorder="1" applyAlignment="1" applyProtection="1">
      <alignment horizontal="center" vertical="center"/>
    </xf>
    <xf numFmtId="0" fontId="20" fillId="8" borderId="22" xfId="0" applyFont="1" applyFill="1" applyBorder="1" applyAlignment="1" applyProtection="1">
      <alignment horizontal="center" vertical="center"/>
    </xf>
    <xf numFmtId="0" fontId="17" fillId="8" borderId="23" xfId="0" applyFont="1" applyFill="1" applyBorder="1" applyAlignment="1" applyProtection="1">
      <alignment horizontal="center" vertical="center" wrapText="1"/>
    </xf>
    <xf numFmtId="0" fontId="17" fillId="8" borderId="27" xfId="0" applyFont="1" applyFill="1" applyBorder="1" applyAlignment="1" applyProtection="1">
      <alignment vertical="center" wrapText="1"/>
    </xf>
    <xf numFmtId="2" fontId="17" fillId="8" borderId="23" xfId="0" applyNumberFormat="1" applyFont="1" applyFill="1" applyBorder="1" applyAlignment="1" applyProtection="1">
      <alignment horizontal="right" vertical="center"/>
    </xf>
    <xf numFmtId="0" fontId="14" fillId="0" borderId="0" xfId="0" applyFont="1" applyFill="1" applyAlignment="1" applyProtection="1">
      <alignment horizontal="center" vertical="center"/>
    </xf>
    <xf numFmtId="0" fontId="13" fillId="2" borderId="53" xfId="0" applyFont="1" applyFill="1" applyBorder="1" applyAlignment="1" applyProtection="1"/>
    <xf numFmtId="0" fontId="13" fillId="2" borderId="54" xfId="0" applyFont="1" applyFill="1" applyBorder="1" applyAlignment="1" applyProtection="1"/>
    <xf numFmtId="0" fontId="3" fillId="2" borderId="0" xfId="0" applyFont="1" applyFill="1" applyProtection="1"/>
    <xf numFmtId="0" fontId="2" fillId="2" borderId="0" xfId="0" applyFont="1" applyFill="1" applyProtection="1"/>
    <xf numFmtId="1" fontId="11" fillId="2" borderId="38" xfId="0" applyNumberFormat="1" applyFont="1" applyFill="1" applyBorder="1" applyAlignment="1" applyProtection="1">
      <alignment horizontal="left" wrapText="1"/>
    </xf>
    <xf numFmtId="14" fontId="2" fillId="2" borderId="39" xfId="0" applyNumberFormat="1" applyFont="1" applyFill="1" applyBorder="1" applyAlignment="1" applyProtection="1">
      <alignment horizontal="left"/>
    </xf>
    <xf numFmtId="14" fontId="2" fillId="2" borderId="40" xfId="0" applyNumberFormat="1" applyFont="1" applyFill="1" applyBorder="1" applyAlignment="1" applyProtection="1">
      <alignment horizontal="left"/>
    </xf>
    <xf numFmtId="0" fontId="2" fillId="2" borderId="38" xfId="0" applyFont="1" applyFill="1" applyBorder="1" applyAlignment="1" applyProtection="1">
      <alignment horizontal="left"/>
    </xf>
    <xf numFmtId="0" fontId="2" fillId="2" borderId="39" xfId="0" applyFont="1" applyFill="1" applyBorder="1" applyAlignment="1" applyProtection="1">
      <alignment horizontal="left"/>
    </xf>
    <xf numFmtId="0" fontId="2" fillId="2" borderId="40" xfId="0" applyFont="1" applyFill="1" applyBorder="1" applyAlignment="1" applyProtection="1">
      <alignment horizontal="left"/>
    </xf>
    <xf numFmtId="0" fontId="3" fillId="2" borderId="0" xfId="0" applyFont="1" applyFill="1" applyAlignment="1" applyProtection="1">
      <alignment horizontal="center" vertical="center"/>
    </xf>
    <xf numFmtId="0" fontId="3" fillId="2" borderId="0" xfId="0" applyFont="1" applyFill="1" applyAlignment="1" applyProtection="1">
      <alignment vertical="center"/>
    </xf>
    <xf numFmtId="0" fontId="2" fillId="8" borderId="1" xfId="0" applyFont="1" applyFill="1" applyBorder="1" applyAlignment="1" applyProtection="1">
      <alignment horizontal="center" vertical="center"/>
    </xf>
    <xf numFmtId="0" fontId="3" fillId="8" borderId="1" xfId="0" applyFont="1" applyFill="1" applyBorder="1" applyAlignment="1" applyProtection="1">
      <alignment horizontal="right" vertical="center"/>
    </xf>
    <xf numFmtId="0" fontId="4" fillId="8" borderId="1" xfId="0"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0" fontId="10" fillId="8" borderId="4" xfId="0" applyFont="1" applyFill="1" applyBorder="1" applyAlignment="1" applyProtection="1">
      <alignment horizontal="left" vertical="center" wrapText="1"/>
    </xf>
    <xf numFmtId="0" fontId="3" fillId="8" borderId="1" xfId="0" applyFont="1" applyFill="1" applyBorder="1" applyAlignment="1" applyProtection="1">
      <alignment horizontal="left" vertical="center"/>
    </xf>
    <xf numFmtId="0" fontId="4" fillId="8" borderId="1" xfId="0" applyFont="1" applyFill="1" applyBorder="1" applyAlignment="1" applyProtection="1">
      <alignment horizontal="left" vertical="center"/>
    </xf>
    <xf numFmtId="0" fontId="2" fillId="8" borderId="3" xfId="0" applyFont="1" applyFill="1" applyBorder="1" applyAlignment="1" applyProtection="1">
      <alignment horizontal="center" vertical="center"/>
    </xf>
    <xf numFmtId="0" fontId="3" fillId="8" borderId="4" xfId="0" applyFont="1" applyFill="1" applyBorder="1" applyAlignment="1" applyProtection="1">
      <alignment horizontal="right" vertical="center"/>
    </xf>
    <xf numFmtId="0" fontId="3" fillId="8" borderId="4" xfId="0" applyFont="1" applyFill="1" applyBorder="1" applyAlignment="1" applyProtection="1">
      <alignment horizontal="center" vertical="center"/>
    </xf>
    <xf numFmtId="0" fontId="3" fillId="8" borderId="29" xfId="0" applyFont="1" applyFill="1" applyBorder="1" applyAlignment="1" applyProtection="1">
      <alignment vertical="center" wrapText="1"/>
    </xf>
    <xf numFmtId="0" fontId="2" fillId="6" borderId="3" xfId="0" applyFont="1" applyFill="1" applyBorder="1" applyAlignment="1" applyProtection="1">
      <alignment horizontal="center" vertical="center"/>
    </xf>
    <xf numFmtId="0" fontId="3" fillId="8" borderId="29" xfId="0" applyFont="1" applyFill="1" applyBorder="1" applyAlignment="1" applyProtection="1">
      <alignment vertical="center"/>
    </xf>
    <xf numFmtId="0" fontId="6" fillId="2" borderId="0" xfId="0" applyFont="1" applyFill="1" applyBorder="1" applyProtection="1"/>
    <xf numFmtId="0" fontId="2" fillId="8" borderId="33" xfId="0" applyFont="1" applyFill="1" applyBorder="1" applyProtection="1"/>
    <xf numFmtId="0" fontId="6" fillId="8" borderId="0" xfId="0" applyFont="1" applyFill="1" applyBorder="1" applyProtection="1"/>
    <xf numFmtId="2" fontId="6" fillId="8" borderId="34" xfId="0" applyNumberFormat="1" applyFont="1" applyFill="1" applyBorder="1" applyProtection="1"/>
    <xf numFmtId="0" fontId="3" fillId="8" borderId="11" xfId="0" applyFont="1" applyFill="1" applyBorder="1" applyProtection="1"/>
    <xf numFmtId="0" fontId="3" fillId="8" borderId="29" xfId="0" applyFont="1" applyFill="1" applyBorder="1" applyProtection="1"/>
    <xf numFmtId="0" fontId="3" fillId="8" borderId="34" xfId="0" applyFont="1" applyFill="1" applyBorder="1" applyProtection="1"/>
    <xf numFmtId="0" fontId="3" fillId="8" borderId="11" xfId="0" applyFont="1" applyFill="1" applyBorder="1" applyAlignment="1" applyProtection="1">
      <alignment horizontal="right"/>
    </xf>
    <xf numFmtId="2" fontId="3" fillId="8" borderId="29" xfId="0" applyNumberFormat="1" applyFont="1" applyFill="1" applyBorder="1" applyProtection="1"/>
    <xf numFmtId="0" fontId="2" fillId="8" borderId="0" xfId="0" applyFont="1" applyFill="1" applyBorder="1" applyProtection="1"/>
    <xf numFmtId="2" fontId="3" fillId="8" borderId="45" xfId="0" applyNumberFormat="1" applyFont="1" applyFill="1" applyBorder="1" applyAlignment="1" applyProtection="1">
      <alignment horizontal="right"/>
    </xf>
    <xf numFmtId="2" fontId="3" fillId="8" borderId="37" xfId="0" applyNumberFormat="1" applyFont="1" applyFill="1" applyBorder="1" applyAlignment="1" applyProtection="1">
      <alignment horizontal="right"/>
    </xf>
    <xf numFmtId="2" fontId="3" fillId="8" borderId="29" xfId="0" applyNumberFormat="1" applyFont="1" applyFill="1" applyBorder="1" applyAlignment="1" applyProtection="1"/>
    <xf numFmtId="0" fontId="2" fillId="2" borderId="0" xfId="0" applyFont="1" applyFill="1" applyBorder="1" applyAlignment="1" applyProtection="1">
      <alignment horizontal="right"/>
    </xf>
    <xf numFmtId="0" fontId="3" fillId="2" borderId="0" xfId="0" applyFont="1" applyFill="1" applyBorder="1" applyProtection="1"/>
    <xf numFmtId="0" fontId="3" fillId="2" borderId="10" xfId="0" applyFont="1" applyFill="1" applyBorder="1" applyAlignment="1" applyProtection="1">
      <alignment horizontal="right"/>
    </xf>
    <xf numFmtId="2" fontId="2" fillId="2" borderId="0" xfId="0" applyNumberFormat="1" applyFont="1" applyFill="1" applyBorder="1" applyProtection="1"/>
    <xf numFmtId="0" fontId="3" fillId="4" borderId="29" xfId="0" applyFont="1" applyFill="1" applyBorder="1" applyAlignment="1" applyProtection="1">
      <alignment horizontal="right"/>
    </xf>
    <xf numFmtId="0" fontId="2" fillId="8" borderId="29" xfId="0" applyFont="1" applyFill="1" applyBorder="1" applyProtection="1"/>
    <xf numFmtId="0" fontId="6" fillId="8" borderId="29" xfId="0" applyFont="1" applyFill="1" applyBorder="1" applyProtection="1"/>
    <xf numFmtId="0" fontId="6" fillId="8" borderId="11" xfId="0" applyFont="1" applyFill="1" applyBorder="1" applyAlignment="1" applyProtection="1">
      <alignment horizontal="right"/>
    </xf>
    <xf numFmtId="0" fontId="6" fillId="8" borderId="48" xfId="0" applyFont="1" applyFill="1" applyBorder="1" applyAlignment="1" applyProtection="1">
      <alignment horizontal="right"/>
    </xf>
    <xf numFmtId="0" fontId="3" fillId="8" borderId="0" xfId="0" applyFont="1" applyFill="1" applyBorder="1" applyProtection="1"/>
    <xf numFmtId="0" fontId="3" fillId="8" borderId="0" xfId="0" applyFont="1" applyFill="1" applyProtection="1"/>
    <xf numFmtId="0" fontId="2" fillId="8" borderId="0" xfId="0" applyFont="1" applyFill="1" applyProtection="1"/>
    <xf numFmtId="0" fontId="2" fillId="8" borderId="0" xfId="0" applyFont="1" applyFill="1" applyAlignment="1" applyProtection="1"/>
    <xf numFmtId="0" fontId="2" fillId="8" borderId="0" xfId="0" applyFont="1" applyFill="1" applyAlignment="1" applyProtection="1">
      <alignment horizontal="left"/>
    </xf>
    <xf numFmtId="2" fontId="17" fillId="8" borderId="24" xfId="0" applyNumberFormat="1" applyFont="1" applyFill="1" applyBorder="1" applyAlignment="1" applyProtection="1">
      <alignment horizontal="right" vertical="center"/>
    </xf>
    <xf numFmtId="2" fontId="17" fillId="8" borderId="25" xfId="0" applyNumberFormat="1" applyFont="1" applyFill="1" applyBorder="1" applyAlignment="1" applyProtection="1">
      <alignment horizontal="right" vertical="center"/>
    </xf>
    <xf numFmtId="0" fontId="20" fillId="8" borderId="22" xfId="0" applyFont="1" applyFill="1" applyBorder="1" applyAlignment="1" applyProtection="1">
      <alignment horizontal="right" vertical="center"/>
    </xf>
    <xf numFmtId="0" fontId="20" fillId="0" borderId="0" xfId="0" applyFont="1" applyAlignment="1" applyProtection="1">
      <alignment horizontal="right" vertical="center"/>
    </xf>
    <xf numFmtId="0" fontId="4" fillId="2" borderId="0" xfId="0" applyFont="1" applyFill="1" applyAlignment="1" applyProtection="1">
      <alignment horizontal="center"/>
    </xf>
    <xf numFmtId="0" fontId="3" fillId="2" borderId="0" xfId="0" applyFont="1" applyFill="1" applyAlignment="1" applyProtection="1">
      <alignment horizontal="center"/>
    </xf>
    <xf numFmtId="0" fontId="3" fillId="8" borderId="31" xfId="0" applyFont="1" applyFill="1" applyBorder="1" applyAlignment="1" applyProtection="1"/>
    <xf numFmtId="0" fontId="3" fillId="8" borderId="32" xfId="0" applyFont="1" applyFill="1" applyBorder="1" applyAlignment="1" applyProtection="1"/>
    <xf numFmtId="2" fontId="3" fillId="8" borderId="42" xfId="0" applyNumberFormat="1" applyFont="1" applyFill="1" applyBorder="1" applyAlignment="1" applyProtection="1">
      <alignment horizontal="right"/>
    </xf>
    <xf numFmtId="2" fontId="6" fillId="8" borderId="42" xfId="0" applyNumberFormat="1" applyFont="1" applyFill="1" applyBorder="1" applyAlignment="1" applyProtection="1">
      <alignment horizontal="right"/>
    </xf>
    <xf numFmtId="2" fontId="3" fillId="6" borderId="45" xfId="0" applyNumberFormat="1" applyFont="1" applyFill="1" applyBorder="1" applyAlignment="1" applyProtection="1">
      <alignment horizontal="right"/>
      <protection locked="0"/>
    </xf>
    <xf numFmtId="0" fontId="20" fillId="8" borderId="22" xfId="0" applyFont="1" applyFill="1" applyBorder="1" applyAlignment="1" applyProtection="1">
      <alignment horizontal="center" vertical="center" wrapText="1"/>
    </xf>
    <xf numFmtId="0" fontId="20" fillId="6" borderId="22" xfId="0" applyFont="1" applyFill="1" applyBorder="1" applyAlignment="1" applyProtection="1">
      <alignment horizontal="center" vertical="center" wrapText="1"/>
    </xf>
    <xf numFmtId="2" fontId="3" fillId="6" borderId="29" xfId="0" applyNumberFormat="1" applyFont="1" applyFill="1" applyBorder="1" applyProtection="1">
      <protection locked="0"/>
    </xf>
    <xf numFmtId="2" fontId="4" fillId="8" borderId="29" xfId="0" applyNumberFormat="1" applyFont="1" applyFill="1" applyBorder="1" applyProtection="1"/>
    <xf numFmtId="2" fontId="4" fillId="8" borderId="1" xfId="0" applyNumberFormat="1" applyFont="1" applyFill="1" applyBorder="1" applyAlignment="1" applyProtection="1">
      <alignment vertical="center"/>
    </xf>
    <xf numFmtId="0" fontId="4" fillId="8" borderId="30" xfId="0" applyFont="1" applyFill="1" applyBorder="1" applyAlignment="1" applyProtection="1"/>
    <xf numFmtId="0" fontId="4" fillId="8" borderId="31" xfId="0" applyFont="1" applyFill="1" applyBorder="1" applyAlignment="1" applyProtection="1"/>
    <xf numFmtId="0" fontId="4" fillId="8" borderId="32" xfId="0" applyFont="1" applyFill="1" applyBorder="1" applyAlignment="1" applyProtection="1"/>
    <xf numFmtId="2" fontId="25" fillId="0" borderId="0" xfId="0" applyNumberFormat="1" applyFont="1" applyFill="1" applyBorder="1" applyAlignment="1" applyProtection="1">
      <alignment horizontal="center" vertical="center"/>
    </xf>
    <xf numFmtId="0" fontId="4" fillId="8" borderId="29" xfId="0" applyFont="1" applyFill="1" applyBorder="1" applyProtection="1"/>
    <xf numFmtId="17" fontId="4" fillId="8" borderId="29" xfId="0" applyNumberFormat="1" applyFont="1" applyFill="1" applyBorder="1" applyAlignment="1" applyProtection="1">
      <alignment horizontal="right"/>
    </xf>
    <xf numFmtId="0" fontId="26" fillId="8" borderId="29" xfId="0" applyFont="1" applyFill="1" applyBorder="1" applyAlignment="1" applyProtection="1">
      <alignment horizontal="center"/>
    </xf>
    <xf numFmtId="0" fontId="4" fillId="8" borderId="3" xfId="0" applyFont="1" applyFill="1" applyBorder="1" applyAlignment="1" applyProtection="1">
      <alignment horizontal="left" vertical="center"/>
    </xf>
    <xf numFmtId="0" fontId="4" fillId="8" borderId="4" xfId="0" applyFont="1" applyFill="1" applyBorder="1" applyAlignment="1" applyProtection="1">
      <alignment horizontal="left" vertical="center"/>
    </xf>
    <xf numFmtId="0" fontId="3" fillId="8" borderId="31" xfId="0" applyFont="1" applyFill="1" applyBorder="1" applyAlignment="1" applyProtection="1">
      <alignment horizontal="left"/>
    </xf>
    <xf numFmtId="0" fontId="4" fillId="8" borderId="30" xfId="0" applyFont="1" applyFill="1" applyBorder="1" applyAlignment="1" applyProtection="1">
      <alignment horizontal="left"/>
    </xf>
    <xf numFmtId="2" fontId="3" fillId="8" borderId="29" xfId="0" applyNumberFormat="1" applyFont="1" applyFill="1" applyBorder="1" applyAlignment="1" applyProtection="1">
      <alignment horizontal="right"/>
    </xf>
    <xf numFmtId="0" fontId="3" fillId="8" borderId="29" xfId="0" applyFont="1" applyFill="1" applyBorder="1" applyAlignment="1" applyProtection="1">
      <alignment horizontal="right"/>
    </xf>
    <xf numFmtId="2" fontId="4" fillId="8" borderId="29" xfId="1" applyNumberFormat="1" applyFont="1" applyFill="1" applyBorder="1" applyAlignment="1" applyProtection="1">
      <alignment horizontal="right"/>
    </xf>
    <xf numFmtId="0" fontId="3" fillId="8" borderId="35" xfId="0" applyFont="1" applyFill="1" applyBorder="1" applyAlignment="1" applyProtection="1">
      <alignment horizontal="left"/>
    </xf>
    <xf numFmtId="0" fontId="3" fillId="8" borderId="4" xfId="0" applyFont="1" applyFill="1" applyBorder="1" applyAlignment="1" applyProtection="1">
      <alignment horizontal="left" vertical="center"/>
    </xf>
    <xf numFmtId="0" fontId="4" fillId="8" borderId="3" xfId="0" applyFont="1" applyFill="1" applyBorder="1" applyAlignment="1" applyProtection="1">
      <alignment vertical="center"/>
    </xf>
    <xf numFmtId="0" fontId="2" fillId="2" borderId="9"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6" fillId="4" borderId="29" xfId="0" applyFont="1" applyFill="1" applyBorder="1" applyAlignment="1" applyProtection="1">
      <alignment horizontal="center" vertical="center" wrapText="1"/>
    </xf>
    <xf numFmtId="0" fontId="16" fillId="8" borderId="38" xfId="0" applyFont="1" applyFill="1" applyBorder="1" applyAlignment="1" applyProtection="1">
      <alignment horizontal="left"/>
    </xf>
    <xf numFmtId="0" fontId="27" fillId="8" borderId="1" xfId="0" applyFont="1" applyFill="1" applyBorder="1" applyAlignment="1" applyProtection="1"/>
    <xf numFmtId="0" fontId="2" fillId="8" borderId="59" xfId="0" applyFont="1" applyFill="1" applyBorder="1" applyAlignment="1" applyProtection="1">
      <alignment horizontal="center" vertical="center"/>
    </xf>
    <xf numFmtId="0" fontId="2" fillId="11" borderId="61" xfId="0" applyFont="1" applyFill="1" applyBorder="1" applyAlignment="1" applyProtection="1">
      <alignment horizontal="center"/>
    </xf>
    <xf numFmtId="0" fontId="2" fillId="11" borderId="62" xfId="0" applyFont="1" applyFill="1" applyBorder="1" applyProtection="1"/>
    <xf numFmtId="0" fontId="6" fillId="11" borderId="63" xfId="0" applyFont="1" applyFill="1" applyBorder="1" applyProtection="1"/>
    <xf numFmtId="0" fontId="3" fillId="11" borderId="64" xfId="0" applyFont="1" applyFill="1" applyBorder="1" applyProtection="1"/>
    <xf numFmtId="2" fontId="2" fillId="11" borderId="65" xfId="0" applyNumberFormat="1" applyFont="1" applyFill="1" applyBorder="1" applyProtection="1"/>
    <xf numFmtId="0" fontId="2" fillId="8" borderId="66" xfId="0" applyFont="1" applyFill="1" applyBorder="1" applyAlignment="1" applyProtection="1">
      <alignment horizontal="center"/>
    </xf>
    <xf numFmtId="2" fontId="2" fillId="8" borderId="67" xfId="0" applyNumberFormat="1" applyFont="1" applyFill="1" applyBorder="1" applyProtection="1"/>
    <xf numFmtId="0" fontId="2" fillId="8" borderId="66" xfId="0" applyFont="1" applyFill="1" applyBorder="1" applyAlignment="1" applyProtection="1">
      <alignment horizontal="right"/>
    </xf>
    <xf numFmtId="2" fontId="2" fillId="8" borderId="68" xfId="0" applyNumberFormat="1" applyFont="1" applyFill="1" applyBorder="1" applyProtection="1"/>
    <xf numFmtId="2" fontId="2" fillId="8" borderId="13" xfId="0" applyNumberFormat="1" applyFont="1" applyFill="1" applyBorder="1" applyProtection="1"/>
    <xf numFmtId="0" fontId="2" fillId="8" borderId="69" xfId="0" applyFont="1" applyFill="1" applyBorder="1" applyAlignment="1" applyProtection="1">
      <alignment horizontal="right"/>
    </xf>
    <xf numFmtId="2" fontId="3" fillId="8" borderId="60" xfId="0" applyNumberFormat="1" applyFont="1" applyFill="1" applyBorder="1" applyProtection="1"/>
    <xf numFmtId="0" fontId="3" fillId="8" borderId="73" xfId="0" applyFont="1" applyFill="1" applyBorder="1" applyProtection="1"/>
    <xf numFmtId="0" fontId="3" fillId="8" borderId="74" xfId="0" applyFont="1" applyFill="1" applyBorder="1" applyAlignment="1" applyProtection="1">
      <alignment horizontal="right"/>
    </xf>
    <xf numFmtId="2" fontId="2" fillId="8" borderId="75" xfId="0" applyNumberFormat="1" applyFont="1" applyFill="1" applyBorder="1" applyProtection="1"/>
    <xf numFmtId="2" fontId="2" fillId="8" borderId="76" xfId="0" applyNumberFormat="1" applyFont="1" applyFill="1" applyBorder="1" applyProtection="1"/>
    <xf numFmtId="0" fontId="2" fillId="8" borderId="69" xfId="0" applyFont="1" applyFill="1" applyBorder="1" applyAlignment="1" applyProtection="1">
      <alignment horizontal="center"/>
    </xf>
    <xf numFmtId="2" fontId="3" fillId="8" borderId="60" xfId="0" applyNumberFormat="1" applyFont="1" applyFill="1" applyBorder="1" applyAlignment="1" applyProtection="1">
      <alignment horizontal="right"/>
    </xf>
    <xf numFmtId="0" fontId="2" fillId="8" borderId="80" xfId="0" applyFont="1" applyFill="1" applyBorder="1" applyAlignment="1" applyProtection="1">
      <alignment horizontal="center"/>
    </xf>
    <xf numFmtId="2" fontId="2" fillId="7" borderId="76" xfId="0" applyNumberFormat="1" applyFont="1" applyFill="1" applyBorder="1" applyProtection="1"/>
    <xf numFmtId="0" fontId="2" fillId="8" borderId="81" xfId="0" applyFont="1" applyFill="1" applyBorder="1" applyAlignment="1" applyProtection="1">
      <alignment horizontal="center"/>
    </xf>
    <xf numFmtId="2" fontId="2" fillId="7" borderId="82" xfId="0" applyNumberFormat="1" applyFont="1" applyFill="1" applyBorder="1" applyProtection="1"/>
    <xf numFmtId="2" fontId="2" fillId="7" borderId="13" xfId="0" applyNumberFormat="1" applyFont="1" applyFill="1" applyBorder="1" applyProtection="1"/>
    <xf numFmtId="0" fontId="2" fillId="2" borderId="69" xfId="0" applyFont="1" applyFill="1" applyBorder="1" applyAlignment="1" applyProtection="1">
      <alignment horizontal="center"/>
      <protection locked="0"/>
    </xf>
    <xf numFmtId="0" fontId="3" fillId="6" borderId="83" xfId="0" applyFont="1" applyFill="1" applyBorder="1" applyProtection="1">
      <protection locked="0"/>
    </xf>
    <xf numFmtId="2" fontId="2" fillId="7" borderId="75" xfId="0" applyNumberFormat="1" applyFont="1" applyFill="1" applyBorder="1" applyProtection="1"/>
    <xf numFmtId="0" fontId="2" fillId="11" borderId="84" xfId="0" applyFont="1" applyFill="1" applyBorder="1" applyAlignment="1" applyProtection="1">
      <alignment horizontal="center"/>
    </xf>
    <xf numFmtId="0" fontId="6" fillId="11" borderId="0" xfId="0" applyFont="1" applyFill="1" applyBorder="1" applyProtection="1"/>
    <xf numFmtId="0" fontId="2" fillId="11" borderId="10" xfId="0" applyFont="1" applyFill="1" applyBorder="1" applyAlignment="1" applyProtection="1">
      <alignment horizontal="right"/>
    </xf>
    <xf numFmtId="2" fontId="2" fillId="11" borderId="85" xfId="0" applyNumberFormat="1" applyFont="1" applyFill="1" applyBorder="1" applyProtection="1"/>
    <xf numFmtId="0" fontId="2" fillId="11" borderId="86" xfId="0" applyFont="1" applyFill="1" applyBorder="1" applyAlignment="1" applyProtection="1">
      <alignment horizontal="center"/>
    </xf>
    <xf numFmtId="0" fontId="3" fillId="10" borderId="88" xfId="0" applyFont="1" applyFill="1" applyBorder="1" applyProtection="1"/>
    <xf numFmtId="2" fontId="2" fillId="7" borderId="89" xfId="0" applyNumberFormat="1" applyFont="1" applyFill="1" applyBorder="1" applyProtection="1"/>
    <xf numFmtId="0" fontId="2" fillId="8" borderId="90" xfId="0" applyFont="1" applyFill="1" applyBorder="1" applyAlignment="1" applyProtection="1">
      <alignment horizontal="center" vertical="center"/>
    </xf>
    <xf numFmtId="0" fontId="2" fillId="8" borderId="91" xfId="0" applyFont="1" applyFill="1" applyBorder="1" applyAlignment="1" applyProtection="1">
      <alignment horizontal="center" vertical="center"/>
    </xf>
    <xf numFmtId="0" fontId="2" fillId="6" borderId="81" xfId="0" applyFont="1" applyFill="1" applyBorder="1" applyAlignment="1" applyProtection="1">
      <alignment horizontal="center" vertical="center"/>
    </xf>
    <xf numFmtId="0" fontId="2" fillId="6" borderId="92" xfId="0" applyFont="1" applyFill="1" applyBorder="1" applyAlignment="1" applyProtection="1">
      <alignment horizontal="center" vertical="center"/>
    </xf>
    <xf numFmtId="2" fontId="3" fillId="6" borderId="60" xfId="0" applyNumberFormat="1" applyFont="1" applyFill="1" applyBorder="1" applyProtection="1">
      <protection locked="0"/>
    </xf>
    <xf numFmtId="0" fontId="2" fillId="11" borderId="93" xfId="0" applyFont="1" applyFill="1" applyBorder="1" applyAlignment="1" applyProtection="1">
      <alignment horizontal="right"/>
    </xf>
    <xf numFmtId="0" fontId="6" fillId="11" borderId="94" xfId="0" applyFont="1" applyFill="1" applyBorder="1" applyProtection="1"/>
    <xf numFmtId="0" fontId="3" fillId="11" borderId="94" xfId="0" applyFont="1" applyFill="1" applyBorder="1" applyProtection="1"/>
    <xf numFmtId="2" fontId="2" fillId="11" borderId="95" xfId="0" applyNumberFormat="1" applyFont="1" applyFill="1" applyBorder="1" applyProtection="1"/>
    <xf numFmtId="0" fontId="2" fillId="4" borderId="96" xfId="0" applyFont="1" applyFill="1" applyBorder="1" applyAlignment="1" applyProtection="1">
      <alignment horizontal="center"/>
    </xf>
    <xf numFmtId="0" fontId="6" fillId="4" borderId="100" xfId="0" applyFont="1" applyFill="1" applyBorder="1" applyAlignment="1" applyProtection="1">
      <alignment horizontal="center" vertical="center" wrapText="1"/>
    </xf>
    <xf numFmtId="0" fontId="3" fillId="4" borderId="100" xfId="0" applyFont="1" applyFill="1" applyBorder="1" applyAlignment="1" applyProtection="1">
      <alignment horizontal="right"/>
    </xf>
    <xf numFmtId="2" fontId="2" fillId="4" borderId="101" xfId="0" applyNumberFormat="1" applyFont="1" applyFill="1" applyBorder="1" applyProtection="1"/>
    <xf numFmtId="0" fontId="2" fillId="4" borderId="102" xfId="0" applyFont="1" applyFill="1" applyBorder="1" applyAlignment="1" applyProtection="1">
      <alignment horizontal="center"/>
    </xf>
    <xf numFmtId="2" fontId="2" fillId="4" borderId="103" xfId="0" applyNumberFormat="1" applyFont="1" applyFill="1" applyBorder="1" applyProtection="1"/>
    <xf numFmtId="0" fontId="2" fillId="8" borderId="102" xfId="0" applyFont="1" applyFill="1" applyBorder="1" applyAlignment="1" applyProtection="1">
      <alignment horizontal="center"/>
    </xf>
    <xf numFmtId="2" fontId="2" fillId="8" borderId="103" xfId="0" applyNumberFormat="1" applyFont="1" applyFill="1" applyBorder="1" applyProtection="1"/>
    <xf numFmtId="2" fontId="2" fillId="8" borderId="103" xfId="1" applyNumberFormat="1" applyFont="1" applyFill="1" applyBorder="1" applyAlignment="1" applyProtection="1">
      <alignment horizontal="right"/>
    </xf>
    <xf numFmtId="2" fontId="2" fillId="8" borderId="103" xfId="0" applyNumberFormat="1" applyFont="1" applyFill="1" applyBorder="1" applyAlignment="1" applyProtection="1">
      <alignment horizontal="right"/>
    </xf>
    <xf numFmtId="2" fontId="2" fillId="8" borderId="76" xfId="0" applyNumberFormat="1" applyFont="1" applyFill="1" applyBorder="1" applyAlignment="1" applyProtection="1">
      <alignment horizontal="right"/>
    </xf>
    <xf numFmtId="2" fontId="2" fillId="8" borderId="104" xfId="0" applyNumberFormat="1" applyFont="1" applyFill="1" applyBorder="1" applyAlignment="1" applyProtection="1">
      <alignment horizontal="right"/>
    </xf>
    <xf numFmtId="2" fontId="2" fillId="8" borderId="104" xfId="0" applyNumberFormat="1" applyFont="1" applyFill="1" applyBorder="1" applyProtection="1"/>
    <xf numFmtId="0" fontId="2" fillId="8" borderId="105" xfId="0" applyFont="1" applyFill="1" applyBorder="1" applyAlignment="1" applyProtection="1">
      <alignment horizontal="center"/>
    </xf>
    <xf numFmtId="2" fontId="2" fillId="8" borderId="106" xfId="0" applyNumberFormat="1" applyFont="1" applyFill="1" applyBorder="1" applyAlignment="1" applyProtection="1">
      <alignment horizontal="right"/>
    </xf>
    <xf numFmtId="0" fontId="6" fillId="8" borderId="109" xfId="0" applyFont="1" applyFill="1" applyBorder="1" applyAlignment="1" applyProtection="1">
      <alignment horizontal="right"/>
    </xf>
    <xf numFmtId="2" fontId="2" fillId="8" borderId="75" xfId="0" applyNumberFormat="1" applyFont="1" applyFill="1" applyBorder="1" applyAlignment="1" applyProtection="1">
      <alignment horizontal="right"/>
    </xf>
    <xf numFmtId="0" fontId="2" fillId="8" borderId="110" xfId="0" applyFont="1" applyFill="1" applyBorder="1" applyAlignment="1" applyProtection="1">
      <alignment horizontal="center"/>
    </xf>
    <xf numFmtId="0" fontId="3" fillId="8" borderId="88" xfId="0" applyFont="1" applyFill="1" applyBorder="1" applyAlignment="1" applyProtection="1">
      <alignment horizontal="right"/>
    </xf>
    <xf numFmtId="2" fontId="4" fillId="8" borderId="89" xfId="0" applyNumberFormat="1" applyFont="1" applyFill="1" applyBorder="1" applyAlignment="1" applyProtection="1">
      <alignment horizontal="right"/>
    </xf>
    <xf numFmtId="0" fontId="2" fillId="8" borderId="102" xfId="0" applyFont="1" applyFill="1" applyBorder="1" applyProtection="1"/>
    <xf numFmtId="165" fontId="2" fillId="8" borderId="103" xfId="0" applyNumberFormat="1" applyFont="1" applyFill="1" applyBorder="1" applyProtection="1"/>
    <xf numFmtId="0" fontId="2" fillId="8" borderId="111" xfId="0" applyFont="1" applyFill="1" applyBorder="1" applyProtection="1"/>
    <xf numFmtId="17" fontId="4" fillId="8" borderId="60" xfId="0" applyNumberFormat="1" applyFont="1" applyFill="1" applyBorder="1" applyProtection="1"/>
    <xf numFmtId="17" fontId="4" fillId="8" borderId="60" xfId="0" applyNumberFormat="1" applyFont="1" applyFill="1" applyBorder="1" applyAlignment="1" applyProtection="1">
      <alignment horizontal="right"/>
    </xf>
    <xf numFmtId="2" fontId="4" fillId="8" borderId="60" xfId="0" applyNumberFormat="1" applyFont="1" applyFill="1" applyBorder="1" applyAlignment="1" applyProtection="1">
      <alignment horizontal="right"/>
    </xf>
    <xf numFmtId="0" fontId="3" fillId="8" borderId="60" xfId="0" applyFont="1" applyFill="1" applyBorder="1" applyProtection="1"/>
    <xf numFmtId="165" fontId="2" fillId="8" borderId="113" xfId="0" applyNumberFormat="1" applyFont="1" applyFill="1" applyBorder="1" applyProtection="1"/>
    <xf numFmtId="0" fontId="4" fillId="8" borderId="66" xfId="0" applyFont="1" applyFill="1" applyBorder="1" applyProtection="1"/>
    <xf numFmtId="0" fontId="3" fillId="8" borderId="13" xfId="0" applyFont="1" applyFill="1" applyBorder="1" applyProtection="1"/>
    <xf numFmtId="0" fontId="4" fillId="8" borderId="69" xfId="0" applyFont="1" applyFill="1" applyBorder="1" applyProtection="1"/>
    <xf numFmtId="0" fontId="3" fillId="8" borderId="114" xfId="0" applyFont="1" applyFill="1" applyBorder="1" applyProtection="1"/>
    <xf numFmtId="0" fontId="3" fillId="8" borderId="75" xfId="0" applyFont="1" applyFill="1" applyBorder="1" applyProtection="1"/>
    <xf numFmtId="0" fontId="2" fillId="8" borderId="118" xfId="0" applyFont="1" applyFill="1" applyBorder="1" applyAlignment="1" applyProtection="1">
      <alignment horizontal="right" vertical="center"/>
    </xf>
    <xf numFmtId="2" fontId="2" fillId="8" borderId="118" xfId="0" applyNumberFormat="1" applyFont="1" applyFill="1" applyBorder="1" applyAlignment="1" applyProtection="1">
      <alignment vertical="center"/>
    </xf>
    <xf numFmtId="0" fontId="2" fillId="8" borderId="118" xfId="0" applyFont="1" applyFill="1" applyBorder="1" applyAlignment="1" applyProtection="1">
      <alignment horizontal="center" vertical="center"/>
    </xf>
    <xf numFmtId="2" fontId="2" fillId="8" borderId="120" xfId="0" applyNumberFormat="1" applyFont="1" applyFill="1" applyBorder="1" applyAlignment="1" applyProtection="1">
      <alignment vertical="center"/>
    </xf>
    <xf numFmtId="0" fontId="2" fillId="8" borderId="123" xfId="0" applyFont="1" applyFill="1" applyBorder="1" applyAlignment="1" applyProtection="1">
      <alignment horizontal="center" vertical="center"/>
    </xf>
    <xf numFmtId="0" fontId="3" fillId="8" borderId="126" xfId="0" applyFont="1" applyFill="1" applyBorder="1" applyAlignment="1" applyProtection="1">
      <alignment horizontal="right" vertical="center"/>
    </xf>
    <xf numFmtId="2" fontId="4" fillId="8" borderId="127" xfId="0" applyNumberFormat="1" applyFont="1" applyFill="1" applyBorder="1" applyAlignment="1" applyProtection="1">
      <alignment vertical="center"/>
    </xf>
    <xf numFmtId="0" fontId="2" fillId="8" borderId="126" xfId="0" applyFont="1" applyFill="1" applyBorder="1" applyAlignment="1" applyProtection="1">
      <alignment horizontal="center" vertical="center"/>
    </xf>
    <xf numFmtId="0" fontId="3" fillId="8" borderId="126" xfId="0" applyFont="1" applyFill="1" applyBorder="1" applyAlignment="1" applyProtection="1">
      <alignment horizontal="center" vertical="center"/>
    </xf>
    <xf numFmtId="2" fontId="4" fillId="8" borderId="128" xfId="0" applyNumberFormat="1" applyFont="1" applyFill="1" applyBorder="1" applyAlignment="1" applyProtection="1">
      <alignment vertical="center"/>
    </xf>
    <xf numFmtId="0" fontId="2" fillId="8" borderId="129" xfId="0" applyFont="1" applyFill="1" applyBorder="1" applyAlignment="1" applyProtection="1">
      <alignment horizontal="center" vertical="center"/>
    </xf>
    <xf numFmtId="2" fontId="4" fillId="8" borderId="130" xfId="0" applyNumberFormat="1" applyFont="1" applyFill="1" applyBorder="1" applyAlignment="1" applyProtection="1">
      <alignment vertical="center"/>
    </xf>
    <xf numFmtId="0" fontId="2" fillId="8" borderId="131" xfId="0" applyFont="1" applyFill="1" applyBorder="1" applyAlignment="1" applyProtection="1">
      <alignment horizontal="center" vertical="center"/>
    </xf>
    <xf numFmtId="0" fontId="2" fillId="8" borderId="132" xfId="0" applyFont="1" applyFill="1" applyBorder="1" applyAlignment="1" applyProtection="1">
      <alignment horizontal="center" vertical="center"/>
    </xf>
    <xf numFmtId="0" fontId="3" fillId="8" borderId="133" xfId="0" applyFont="1" applyFill="1" applyBorder="1" applyAlignment="1" applyProtection="1">
      <alignment vertical="center"/>
    </xf>
    <xf numFmtId="0" fontId="2" fillId="6" borderId="134" xfId="0" applyFont="1" applyFill="1" applyBorder="1" applyAlignment="1" applyProtection="1">
      <alignment horizontal="center" vertical="center"/>
    </xf>
    <xf numFmtId="2" fontId="6" fillId="8" borderId="29" xfId="0" applyNumberFormat="1" applyFont="1" applyFill="1" applyBorder="1" applyProtection="1"/>
    <xf numFmtId="2" fontId="2" fillId="12" borderId="29" xfId="0" applyNumberFormat="1" applyFont="1" applyFill="1" applyBorder="1" applyAlignment="1" applyProtection="1">
      <alignment horizontal="right"/>
    </xf>
    <xf numFmtId="0" fontId="13" fillId="6" borderId="16" xfId="0" applyFont="1" applyFill="1" applyBorder="1" applyAlignment="1" applyProtection="1">
      <protection locked="0"/>
    </xf>
    <xf numFmtId="14" fontId="15" fillId="6" borderId="19" xfId="0" applyNumberFormat="1" applyFont="1" applyFill="1" applyBorder="1" applyAlignment="1" applyProtection="1">
      <alignment horizontal="left"/>
      <protection locked="0"/>
    </xf>
    <xf numFmtId="1" fontId="15" fillId="6" borderId="39" xfId="0" applyNumberFormat="1" applyFont="1" applyFill="1" applyBorder="1" applyAlignment="1" applyProtection="1">
      <alignment horizontal="left" wrapText="1"/>
      <protection locked="0"/>
    </xf>
    <xf numFmtId="0" fontId="13" fillId="6" borderId="52" xfId="0" applyFont="1" applyFill="1" applyBorder="1" applyAlignment="1" applyProtection="1">
      <protection locked="0"/>
    </xf>
    <xf numFmtId="0" fontId="13" fillId="6" borderId="39" xfId="0" applyFont="1" applyFill="1" applyBorder="1" applyAlignment="1" applyProtection="1">
      <alignment horizontal="center"/>
    </xf>
    <xf numFmtId="2" fontId="3" fillId="6" borderId="29" xfId="0" applyNumberFormat="1" applyFont="1" applyFill="1" applyBorder="1" applyAlignment="1" applyProtection="1">
      <alignment vertical="center" wrapText="1"/>
      <protection locked="0"/>
    </xf>
    <xf numFmtId="0" fontId="3" fillId="6" borderId="1" xfId="0" applyFont="1" applyFill="1" applyBorder="1" applyAlignment="1" applyProtection="1">
      <protection locked="0"/>
    </xf>
    <xf numFmtId="0" fontId="17" fillId="8" borderId="23" xfId="0" applyFont="1" applyFill="1" applyBorder="1" applyAlignment="1" applyProtection="1">
      <alignment horizontal="center" vertical="center" wrapText="1"/>
    </xf>
    <xf numFmtId="17" fontId="4" fillId="13" borderId="29" xfId="0" applyNumberFormat="1" applyFont="1" applyFill="1" applyBorder="1" applyProtection="1">
      <protection locked="0"/>
    </xf>
    <xf numFmtId="0" fontId="17" fillId="8" borderId="23" xfId="0" applyFont="1" applyFill="1" applyBorder="1" applyAlignment="1" applyProtection="1">
      <alignment horizontal="center" vertical="center" wrapText="1"/>
    </xf>
    <xf numFmtId="2" fontId="2" fillId="12" borderId="42" xfId="0" applyNumberFormat="1" applyFont="1" applyFill="1" applyBorder="1" applyAlignment="1" applyProtection="1">
      <alignment horizontal="right" vertical="center"/>
    </xf>
    <xf numFmtId="0" fontId="4" fillId="8" borderId="30" xfId="0" applyFont="1" applyFill="1" applyBorder="1" applyAlignment="1" applyProtection="1">
      <alignment horizontal="left"/>
    </xf>
    <xf numFmtId="2" fontId="4" fillId="8" borderId="29" xfId="1" applyNumberFormat="1" applyFont="1" applyFill="1" applyBorder="1" applyAlignment="1" applyProtection="1">
      <alignment horizontal="right"/>
    </xf>
    <xf numFmtId="0" fontId="17" fillId="8" borderId="22" xfId="0" applyFont="1" applyFill="1" applyBorder="1" applyAlignment="1" applyProtection="1">
      <alignment horizontal="center" vertical="center"/>
    </xf>
    <xf numFmtId="0" fontId="2" fillId="8" borderId="0" xfId="0" applyFont="1" applyFill="1" applyBorder="1" applyAlignment="1" applyProtection="1">
      <alignment horizontal="right"/>
    </xf>
    <xf numFmtId="0" fontId="2" fillId="8" borderId="11" xfId="0" applyFont="1" applyFill="1" applyBorder="1" applyAlignment="1" applyProtection="1">
      <alignment horizontal="right"/>
    </xf>
    <xf numFmtId="0" fontId="6" fillId="8" borderId="10" xfId="0" applyFont="1" applyFill="1" applyBorder="1" applyAlignment="1" applyProtection="1">
      <alignment horizontal="right"/>
    </xf>
    <xf numFmtId="2" fontId="2" fillId="8" borderId="13" xfId="0" applyNumberFormat="1" applyFont="1" applyFill="1" applyBorder="1" applyAlignment="1" applyProtection="1">
      <alignment horizontal="right"/>
    </xf>
    <xf numFmtId="0" fontId="7" fillId="8" borderId="87" xfId="0" applyFont="1" applyFill="1" applyBorder="1" applyProtection="1"/>
    <xf numFmtId="0" fontId="30" fillId="8" borderId="87" xfId="0" applyFont="1" applyFill="1" applyBorder="1" applyProtection="1"/>
    <xf numFmtId="17" fontId="7" fillId="8" borderId="87" xfId="0" applyNumberFormat="1" applyFont="1" applyFill="1" applyBorder="1" applyProtection="1"/>
    <xf numFmtId="0" fontId="30" fillId="8" borderId="50" xfId="0" applyFont="1" applyFill="1" applyBorder="1" applyProtection="1"/>
    <xf numFmtId="0" fontId="3" fillId="8" borderId="0" xfId="0" applyFont="1" applyFill="1" applyBorder="1" applyAlignment="1" applyProtection="1">
      <alignment horizontal="right"/>
    </xf>
    <xf numFmtId="2" fontId="4" fillId="13" borderId="29" xfId="0" applyNumberFormat="1" applyFont="1" applyFill="1" applyBorder="1" applyProtection="1">
      <protection locked="0"/>
    </xf>
    <xf numFmtId="0" fontId="11" fillId="3" borderId="0" xfId="0" applyFont="1" applyFill="1" applyAlignment="1" applyProtection="1">
      <alignment horizontal="center" vertical="center" wrapText="1"/>
    </xf>
    <xf numFmtId="0" fontId="17" fillId="8" borderId="22" xfId="0" applyFont="1" applyFill="1" applyBorder="1" applyAlignment="1" applyProtection="1">
      <alignment horizontal="center" vertical="center" wrapText="1"/>
    </xf>
    <xf numFmtId="0" fontId="16" fillId="8" borderId="19" xfId="0" applyFont="1" applyFill="1" applyBorder="1" applyAlignment="1" applyProtection="1">
      <alignment horizontal="left"/>
    </xf>
    <xf numFmtId="0" fontId="16" fillId="8" borderId="21" xfId="0" applyFont="1" applyFill="1" applyBorder="1" applyAlignment="1" applyProtection="1">
      <alignment horizontal="left"/>
    </xf>
    <xf numFmtId="0" fontId="16" fillId="8" borderId="20" xfId="0" applyFont="1" applyFill="1" applyBorder="1" applyAlignment="1" applyProtection="1">
      <alignment horizontal="left"/>
    </xf>
    <xf numFmtId="0" fontId="17" fillId="8" borderId="24" xfId="0" applyFont="1" applyFill="1" applyBorder="1" applyAlignment="1" applyProtection="1">
      <alignment horizontal="center" vertical="center" wrapText="1"/>
    </xf>
    <xf numFmtId="0" fontId="17" fillId="8" borderId="26" xfId="0" applyFont="1" applyFill="1" applyBorder="1" applyAlignment="1" applyProtection="1">
      <alignment horizontal="center" vertical="center" wrapText="1"/>
    </xf>
    <xf numFmtId="0" fontId="17" fillId="8" borderId="25" xfId="0" applyFont="1" applyFill="1" applyBorder="1" applyAlignment="1" applyProtection="1">
      <alignment horizontal="center" vertical="center" wrapText="1"/>
    </xf>
    <xf numFmtId="0" fontId="16" fillId="8" borderId="12" xfId="0" applyFont="1" applyFill="1" applyBorder="1" applyAlignment="1" applyProtection="1">
      <alignment horizontal="left"/>
    </xf>
    <xf numFmtId="0" fontId="16" fillId="8" borderId="14" xfId="0" applyFont="1" applyFill="1" applyBorder="1" applyAlignment="1" applyProtection="1">
      <alignment horizontal="left"/>
    </xf>
    <xf numFmtId="0" fontId="16" fillId="8" borderId="15" xfId="0" applyFont="1" applyFill="1" applyBorder="1" applyAlignment="1" applyProtection="1">
      <alignment horizontal="left"/>
    </xf>
    <xf numFmtId="0" fontId="16" fillId="8" borderId="50" xfId="0" applyFont="1" applyFill="1" applyBorder="1" applyAlignment="1" applyProtection="1">
      <alignment horizontal="left"/>
    </xf>
    <xf numFmtId="0" fontId="16" fillId="8" borderId="51" xfId="0" applyFont="1" applyFill="1" applyBorder="1" applyAlignment="1" applyProtection="1">
      <alignment horizontal="left"/>
    </xf>
    <xf numFmtId="0" fontId="16" fillId="8" borderId="38" xfId="0" applyFont="1" applyFill="1" applyBorder="1" applyAlignment="1" applyProtection="1">
      <alignment horizontal="left"/>
    </xf>
    <xf numFmtId="0" fontId="16" fillId="8" borderId="40" xfId="0" applyFont="1" applyFill="1" applyBorder="1" applyAlignment="1" applyProtection="1">
      <alignment horizontal="left"/>
    </xf>
    <xf numFmtId="0" fontId="17" fillId="8" borderId="22" xfId="0" applyFont="1" applyFill="1" applyBorder="1" applyAlignment="1" applyProtection="1">
      <alignment horizontal="right" vertical="center"/>
    </xf>
    <xf numFmtId="0" fontId="17" fillId="8" borderId="22" xfId="0" applyFont="1" applyFill="1" applyBorder="1" applyAlignment="1" applyProtection="1">
      <alignment horizontal="center" vertical="center"/>
    </xf>
    <xf numFmtId="0" fontId="18" fillId="8" borderId="22" xfId="0" applyFont="1" applyFill="1" applyBorder="1" applyAlignment="1" applyProtection="1">
      <alignment horizontal="center" vertical="center" wrapText="1"/>
    </xf>
    <xf numFmtId="0" fontId="14" fillId="0" borderId="0" xfId="0" applyFont="1" applyFill="1" applyAlignment="1" applyProtection="1">
      <alignment horizontal="left" vertical="center" wrapText="1"/>
    </xf>
    <xf numFmtId="0" fontId="14" fillId="0" borderId="0" xfId="0" applyFont="1" applyFill="1" applyAlignment="1" applyProtection="1">
      <alignment horizontal="center" vertical="center"/>
    </xf>
    <xf numFmtId="0" fontId="14" fillId="0" borderId="0" xfId="0" applyFont="1" applyFill="1" applyAlignment="1" applyProtection="1">
      <alignment horizontal="left" vertical="center"/>
    </xf>
    <xf numFmtId="0" fontId="23" fillId="8" borderId="23" xfId="0" applyFont="1" applyFill="1" applyBorder="1" applyAlignment="1" applyProtection="1">
      <alignment horizontal="center" vertical="center" wrapText="1"/>
    </xf>
    <xf numFmtId="0" fontId="23" fillId="8" borderId="27" xfId="0" applyFont="1" applyFill="1" applyBorder="1" applyAlignment="1" applyProtection="1">
      <alignment horizontal="center" vertical="center" wrapText="1"/>
    </xf>
    <xf numFmtId="0" fontId="17" fillId="8" borderId="23" xfId="0" applyFont="1" applyFill="1" applyBorder="1" applyAlignment="1" applyProtection="1">
      <alignment horizontal="center" vertical="center" wrapText="1"/>
    </xf>
    <xf numFmtId="0" fontId="17" fillId="8" borderId="27" xfId="0" applyFont="1" applyFill="1" applyBorder="1" applyAlignment="1" applyProtection="1">
      <alignment horizontal="center" vertical="center" wrapText="1"/>
    </xf>
    <xf numFmtId="0" fontId="22" fillId="2" borderId="0" xfId="0" applyFont="1" applyFill="1" applyAlignment="1" applyProtection="1">
      <alignment horizontal="center"/>
      <protection locked="0"/>
    </xf>
    <xf numFmtId="0" fontId="0" fillId="8" borderId="24" xfId="0" applyFill="1" applyBorder="1" applyAlignment="1" applyProtection="1">
      <alignment horizontal="left"/>
    </xf>
    <xf numFmtId="0" fontId="0" fillId="8" borderId="26" xfId="0" applyFill="1" applyBorder="1" applyAlignment="1" applyProtection="1">
      <alignment horizontal="left"/>
    </xf>
    <xf numFmtId="0" fontId="0" fillId="8" borderId="25" xfId="0" applyFill="1" applyBorder="1" applyAlignment="1" applyProtection="1">
      <alignment horizontal="left"/>
    </xf>
    <xf numFmtId="0" fontId="4" fillId="8" borderId="3" xfId="0" applyFont="1" applyFill="1" applyBorder="1" applyAlignment="1" applyProtection="1">
      <alignment horizontal="left" vertical="center"/>
    </xf>
    <xf numFmtId="0" fontId="4" fillId="8" borderId="4" xfId="0" applyFont="1" applyFill="1" applyBorder="1" applyAlignment="1" applyProtection="1">
      <alignment horizontal="left" vertical="center"/>
    </xf>
    <xf numFmtId="0" fontId="6" fillId="11" borderId="77" xfId="0" applyFont="1" applyFill="1" applyBorder="1" applyAlignment="1" applyProtection="1">
      <alignment horizontal="left"/>
    </xf>
    <xf numFmtId="0" fontId="6" fillId="11" borderId="78" xfId="0" applyFont="1" applyFill="1" applyBorder="1" applyAlignment="1" applyProtection="1">
      <alignment horizontal="left"/>
    </xf>
    <xf numFmtId="0" fontId="6" fillId="11" borderId="79" xfId="0" applyFont="1" applyFill="1" applyBorder="1" applyAlignment="1" applyProtection="1">
      <alignment horizontal="left"/>
    </xf>
    <xf numFmtId="0" fontId="3" fillId="8" borderId="3" xfId="0" applyFont="1" applyFill="1" applyBorder="1" applyAlignment="1" applyProtection="1">
      <alignment horizontal="left" vertical="center"/>
    </xf>
    <xf numFmtId="0" fontId="3" fillId="8" borderId="4" xfId="0" applyFont="1" applyFill="1" applyBorder="1" applyAlignment="1" applyProtection="1">
      <alignment horizontal="left" vertical="center"/>
    </xf>
    <xf numFmtId="0" fontId="21" fillId="5" borderId="122" xfId="0" applyFont="1" applyFill="1" applyBorder="1" applyAlignment="1" applyProtection="1">
      <alignment horizontal="center" vertical="center"/>
    </xf>
    <xf numFmtId="0" fontId="21" fillId="5" borderId="121" xfId="0" applyFont="1" applyFill="1" applyBorder="1" applyAlignment="1" applyProtection="1">
      <alignment horizontal="center" vertical="center"/>
    </xf>
    <xf numFmtId="0" fontId="3" fillId="8" borderId="35" xfId="0" applyFont="1" applyFill="1" applyBorder="1" applyAlignment="1" applyProtection="1">
      <alignment horizontal="left"/>
    </xf>
    <xf numFmtId="0" fontId="3" fillId="8" borderId="31" xfId="0" applyFont="1" applyFill="1" applyBorder="1" applyAlignment="1" applyProtection="1">
      <alignment horizontal="left"/>
    </xf>
    <xf numFmtId="0" fontId="3" fillId="8" borderId="32" xfId="0" applyFont="1" applyFill="1" applyBorder="1" applyAlignment="1" applyProtection="1">
      <alignment horizontal="left"/>
    </xf>
    <xf numFmtId="0" fontId="3" fillId="8" borderId="46" xfId="0" applyFont="1" applyFill="1" applyBorder="1" applyAlignment="1" applyProtection="1">
      <alignment horizontal="left"/>
    </xf>
    <xf numFmtId="0" fontId="3" fillId="8" borderId="42" xfId="0" applyFont="1" applyFill="1" applyBorder="1" applyAlignment="1" applyProtection="1">
      <alignment horizontal="left"/>
    </xf>
    <xf numFmtId="0" fontId="6" fillId="8" borderId="46" xfId="0" applyFont="1" applyFill="1" applyBorder="1" applyAlignment="1" applyProtection="1">
      <alignment horizontal="left"/>
    </xf>
    <xf numFmtId="0" fontId="6" fillId="8" borderId="42" xfId="0" applyFont="1" applyFill="1" applyBorder="1" applyAlignment="1" applyProtection="1">
      <alignment horizontal="left"/>
    </xf>
    <xf numFmtId="0" fontId="4" fillId="8" borderId="3"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2" fontId="3" fillId="8" borderId="30" xfId="0" applyNumberFormat="1" applyFont="1" applyFill="1" applyBorder="1" applyAlignment="1" applyProtection="1">
      <alignment horizontal="right"/>
    </xf>
    <xf numFmtId="2" fontId="3" fillId="8" borderId="32" xfId="0" applyNumberFormat="1" applyFont="1" applyFill="1" applyBorder="1" applyAlignment="1" applyProtection="1">
      <alignment horizontal="right"/>
    </xf>
    <xf numFmtId="2" fontId="3" fillId="8" borderId="57" xfId="0" applyNumberFormat="1" applyFont="1" applyFill="1" applyBorder="1" applyAlignment="1" applyProtection="1">
      <alignment horizontal="right"/>
    </xf>
    <xf numFmtId="2" fontId="3" fillId="8" borderId="58" xfId="0" applyNumberFormat="1" applyFont="1" applyFill="1" applyBorder="1" applyAlignment="1" applyProtection="1">
      <alignment horizontal="right"/>
    </xf>
    <xf numFmtId="0" fontId="3" fillId="8" borderId="70" xfId="0" applyFont="1" applyFill="1" applyBorder="1" applyAlignment="1" applyProtection="1">
      <alignment horizontal="left"/>
    </xf>
    <xf numFmtId="0" fontId="3" fillId="8" borderId="71" xfId="0" applyFont="1" applyFill="1" applyBorder="1" applyAlignment="1" applyProtection="1">
      <alignment horizontal="left"/>
    </xf>
    <xf numFmtId="0" fontId="3" fillId="8" borderId="72" xfId="0" applyFont="1" applyFill="1" applyBorder="1" applyAlignment="1" applyProtection="1">
      <alignment horizontal="left"/>
    </xf>
    <xf numFmtId="0" fontId="3" fillId="8" borderId="70" xfId="0" applyFont="1" applyFill="1" applyBorder="1" applyAlignment="1" applyProtection="1">
      <alignment horizontal="left" wrapText="1"/>
    </xf>
    <xf numFmtId="0" fontId="3" fillId="8" borderId="71" xfId="0" applyFont="1" applyFill="1" applyBorder="1" applyAlignment="1" applyProtection="1">
      <alignment horizontal="left" wrapText="1"/>
    </xf>
    <xf numFmtId="0" fontId="3" fillId="8" borderId="72" xfId="0" applyFont="1" applyFill="1" applyBorder="1" applyAlignment="1" applyProtection="1">
      <alignment horizontal="left" wrapText="1"/>
    </xf>
    <xf numFmtId="0" fontId="6" fillId="11" borderId="62" xfId="0" applyFont="1" applyFill="1" applyBorder="1" applyAlignment="1" applyProtection="1">
      <alignment horizontal="left"/>
    </xf>
    <xf numFmtId="0" fontId="6" fillId="11" borderId="63" xfId="0" applyFont="1" applyFill="1" applyBorder="1" applyAlignment="1" applyProtection="1">
      <alignment horizontal="left"/>
    </xf>
    <xf numFmtId="0" fontId="6" fillId="11" borderId="64" xfId="0" applyFont="1" applyFill="1" applyBorder="1" applyAlignment="1" applyProtection="1">
      <alignment horizontal="left"/>
    </xf>
    <xf numFmtId="1" fontId="2" fillId="2" borderId="26" xfId="0" applyNumberFormat="1" applyFont="1" applyFill="1" applyBorder="1" applyAlignment="1" applyProtection="1">
      <alignment horizontal="left"/>
    </xf>
    <xf numFmtId="1" fontId="2" fillId="2" borderId="25" xfId="0" applyNumberFormat="1" applyFont="1" applyFill="1" applyBorder="1" applyAlignment="1" applyProtection="1">
      <alignment horizontal="left"/>
    </xf>
    <xf numFmtId="0" fontId="2" fillId="2" borderId="49" xfId="0" applyFont="1" applyFill="1" applyBorder="1" applyAlignment="1" applyProtection="1">
      <alignment horizontal="left"/>
    </xf>
    <xf numFmtId="0" fontId="2" fillId="2" borderId="28" xfId="0" applyFont="1" applyFill="1" applyBorder="1" applyAlignment="1" applyProtection="1">
      <alignment horizontal="left"/>
    </xf>
    <xf numFmtId="0" fontId="2" fillId="8" borderId="22" xfId="0" applyFont="1" applyFill="1" applyBorder="1" applyAlignment="1" applyProtection="1">
      <alignment horizontal="left"/>
    </xf>
    <xf numFmtId="0" fontId="4" fillId="8" borderId="110" xfId="0" applyFont="1" applyFill="1" applyBorder="1" applyAlignment="1" applyProtection="1">
      <alignment horizontal="center" wrapText="1"/>
    </xf>
    <xf numFmtId="0" fontId="4" fillId="8" borderId="87" xfId="0" applyFont="1" applyFill="1" applyBorder="1" applyAlignment="1" applyProtection="1">
      <alignment horizontal="center" wrapText="1"/>
    </xf>
    <xf numFmtId="0" fontId="4" fillId="8" borderId="89" xfId="0" applyFont="1" applyFill="1" applyBorder="1" applyAlignment="1" applyProtection="1">
      <alignment horizontal="center" wrapText="1"/>
    </xf>
    <xf numFmtId="0" fontId="4" fillId="8" borderId="66" xfId="0" applyFont="1" applyFill="1" applyBorder="1" applyAlignment="1" applyProtection="1">
      <alignment horizontal="center" wrapText="1"/>
    </xf>
    <xf numFmtId="0" fontId="4" fillId="8" borderId="0" xfId="0" applyFont="1" applyFill="1" applyBorder="1" applyAlignment="1" applyProtection="1">
      <alignment horizontal="center" wrapText="1"/>
    </xf>
    <xf numFmtId="0" fontId="4" fillId="8" borderId="13" xfId="0" applyFont="1" applyFill="1" applyBorder="1" applyAlignment="1" applyProtection="1">
      <alignment horizontal="center" wrapText="1"/>
    </xf>
    <xf numFmtId="0" fontId="4" fillId="2" borderId="0" xfId="0" applyFont="1" applyFill="1" applyAlignment="1" applyProtection="1">
      <alignment horizontal="center"/>
    </xf>
    <xf numFmtId="0" fontId="3" fillId="2" borderId="0" xfId="0" applyFont="1" applyFill="1" applyAlignment="1" applyProtection="1">
      <alignment horizontal="center"/>
    </xf>
    <xf numFmtId="0" fontId="4" fillId="8" borderId="0" xfId="0" applyFont="1" applyFill="1" applyBorder="1" applyAlignment="1" applyProtection="1">
      <alignment horizontal="center"/>
    </xf>
    <xf numFmtId="0" fontId="4" fillId="8" borderId="0" xfId="0" applyFont="1" applyFill="1" applyAlignment="1" applyProtection="1">
      <alignment horizontal="right"/>
    </xf>
    <xf numFmtId="0" fontId="4" fillId="8" borderId="0" xfId="0" applyFont="1" applyFill="1" applyAlignment="1" applyProtection="1">
      <alignment horizontal="right" vertical="center"/>
    </xf>
    <xf numFmtId="0" fontId="2" fillId="8" borderId="0" xfId="0" applyFont="1" applyFill="1" applyAlignment="1" applyProtection="1">
      <alignment horizontal="left" wrapText="1"/>
    </xf>
    <xf numFmtId="0" fontId="2" fillId="8" borderId="115" xfId="0" applyFont="1" applyFill="1" applyBorder="1" applyAlignment="1" applyProtection="1">
      <alignment horizontal="center" vertical="center"/>
    </xf>
    <xf numFmtId="0" fontId="2" fillId="8" borderId="116" xfId="0" applyFont="1" applyFill="1" applyBorder="1" applyAlignment="1" applyProtection="1">
      <alignment horizontal="center" vertical="center"/>
    </xf>
    <xf numFmtId="0" fontId="2" fillId="8" borderId="117"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3" fillId="8" borderId="30" xfId="0" applyFont="1" applyFill="1" applyBorder="1" applyAlignment="1" applyProtection="1">
      <alignment horizontal="left"/>
    </xf>
    <xf numFmtId="0" fontId="3" fillId="6" borderId="29" xfId="0" applyFont="1" applyFill="1" applyBorder="1" applyAlignment="1" applyProtection="1">
      <alignment horizontal="left"/>
      <protection locked="0"/>
    </xf>
    <xf numFmtId="0" fontId="3" fillId="6" borderId="60" xfId="0" applyFont="1" applyFill="1" applyBorder="1" applyAlignment="1" applyProtection="1">
      <alignment horizontal="left"/>
      <protection locked="0"/>
    </xf>
    <xf numFmtId="0" fontId="6" fillId="4" borderId="100"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0" fontId="3" fillId="8" borderId="29" xfId="0" applyFont="1" applyFill="1" applyBorder="1" applyAlignment="1" applyProtection="1">
      <alignment horizontal="left"/>
    </xf>
    <xf numFmtId="0" fontId="3" fillId="8" borderId="44" xfId="0" applyFont="1" applyFill="1" applyBorder="1" applyAlignment="1" applyProtection="1">
      <alignment horizontal="left"/>
    </xf>
    <xf numFmtId="0" fontId="2" fillId="2" borderId="24" xfId="0" applyFont="1" applyFill="1" applyBorder="1" applyAlignment="1" applyProtection="1">
      <alignment horizontal="left"/>
    </xf>
    <xf numFmtId="0" fontId="2" fillId="2" borderId="26" xfId="0" applyFont="1" applyFill="1" applyBorder="1" applyAlignment="1" applyProtection="1">
      <alignment horizontal="left"/>
    </xf>
    <xf numFmtId="0" fontId="2" fillId="2" borderId="25" xfId="0" applyFont="1" applyFill="1" applyBorder="1" applyAlignment="1" applyProtection="1">
      <alignment horizontal="left"/>
    </xf>
    <xf numFmtId="14" fontId="2" fillId="2" borderId="23" xfId="0" applyNumberFormat="1" applyFont="1" applyFill="1" applyBorder="1" applyAlignment="1" applyProtection="1">
      <alignment horizontal="left"/>
    </xf>
    <xf numFmtId="0" fontId="3" fillId="8" borderId="124" xfId="0" applyFont="1" applyFill="1" applyBorder="1" applyAlignment="1" applyProtection="1">
      <alignment horizontal="left" vertical="center"/>
    </xf>
    <xf numFmtId="0" fontId="3" fillId="8" borderId="125" xfId="0" applyFont="1" applyFill="1" applyBorder="1" applyAlignment="1" applyProtection="1">
      <alignment horizontal="left" vertical="center"/>
    </xf>
    <xf numFmtId="0" fontId="8" fillId="2" borderId="0" xfId="0" applyFont="1" applyFill="1" applyAlignment="1" applyProtection="1">
      <alignment horizontal="center" vertical="center" wrapText="1"/>
    </xf>
    <xf numFmtId="0" fontId="9" fillId="2" borderId="0" xfId="0" applyFont="1" applyFill="1" applyAlignment="1" applyProtection="1">
      <alignment horizontal="center" vertical="center" wrapText="1"/>
    </xf>
    <xf numFmtId="0" fontId="2" fillId="2" borderId="22" xfId="0" applyFont="1" applyFill="1" applyBorder="1" applyAlignment="1" applyProtection="1">
      <alignment horizontal="left"/>
    </xf>
    <xf numFmtId="0" fontId="7" fillId="2" borderId="0" xfId="0" applyFont="1" applyFill="1" applyAlignment="1" applyProtection="1">
      <alignment horizontal="center" vertical="center" wrapText="1"/>
    </xf>
    <xf numFmtId="0" fontId="2" fillId="8" borderId="22" xfId="0" applyFont="1" applyFill="1" applyBorder="1" applyAlignment="1" applyProtection="1">
      <alignment horizontal="left" vertical="center" wrapText="1"/>
    </xf>
    <xf numFmtId="0" fontId="8" fillId="2" borderId="0" xfId="0" applyFont="1" applyFill="1" applyAlignment="1" applyProtection="1">
      <alignment horizontal="center"/>
    </xf>
    <xf numFmtId="0" fontId="2" fillId="8" borderId="49" xfId="0" applyFont="1" applyFill="1" applyBorder="1" applyAlignment="1" applyProtection="1">
      <alignment horizontal="left"/>
    </xf>
    <xf numFmtId="0" fontId="21" fillId="5" borderId="122" xfId="0" applyFont="1" applyFill="1" applyBorder="1" applyAlignment="1" applyProtection="1">
      <alignment horizontal="center" vertical="center" wrapText="1"/>
    </xf>
    <xf numFmtId="0" fontId="21" fillId="5" borderId="87" xfId="0" applyFont="1" applyFill="1" applyBorder="1" applyAlignment="1" applyProtection="1">
      <alignment horizontal="center" vertical="center" wrapText="1"/>
    </xf>
    <xf numFmtId="0" fontId="21" fillId="5" borderId="121" xfId="0" applyFont="1" applyFill="1" applyBorder="1" applyAlignment="1" applyProtection="1">
      <alignment horizontal="center" vertical="center" wrapText="1"/>
    </xf>
    <xf numFmtId="0" fontId="21" fillId="5" borderId="110" xfId="0" applyFont="1" applyFill="1" applyBorder="1" applyAlignment="1" applyProtection="1">
      <alignment horizontal="center" vertical="center"/>
    </xf>
    <xf numFmtId="0" fontId="21" fillId="5" borderId="87" xfId="0" applyFont="1" applyFill="1" applyBorder="1" applyAlignment="1" applyProtection="1">
      <alignment horizontal="center" vertical="center"/>
    </xf>
    <xf numFmtId="0" fontId="4" fillId="8" borderId="124" xfId="0" applyFont="1" applyFill="1" applyBorder="1" applyAlignment="1" applyProtection="1">
      <alignment horizontal="left" vertical="center"/>
    </xf>
    <xf numFmtId="0" fontId="4" fillId="8" borderId="125" xfId="0" applyFont="1" applyFill="1" applyBorder="1" applyAlignment="1" applyProtection="1">
      <alignment horizontal="left" vertical="center"/>
    </xf>
    <xf numFmtId="0" fontId="21" fillId="5" borderId="89" xfId="0" applyFont="1" applyFill="1" applyBorder="1" applyAlignment="1" applyProtection="1">
      <alignment horizontal="center" vertical="center"/>
    </xf>
    <xf numFmtId="0" fontId="24" fillId="8" borderId="3" xfId="0" applyFont="1" applyFill="1" applyBorder="1" applyAlignment="1" applyProtection="1">
      <alignment horizontal="left" vertical="center" wrapText="1"/>
    </xf>
    <xf numFmtId="0" fontId="24" fillId="8" borderId="4" xfId="0" applyFont="1" applyFill="1" applyBorder="1" applyAlignment="1" applyProtection="1">
      <alignment horizontal="lef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6" fillId="8" borderId="0" xfId="0" applyFont="1" applyFill="1" applyBorder="1" applyAlignment="1" applyProtection="1">
      <alignment horizontal="center"/>
    </xf>
    <xf numFmtId="0" fontId="6" fillId="8" borderId="13" xfId="0" applyFont="1" applyFill="1" applyBorder="1" applyAlignment="1" applyProtection="1">
      <alignment horizontal="center"/>
    </xf>
    <xf numFmtId="0" fontId="5" fillId="10" borderId="33" xfId="0" applyFont="1" applyFill="1" applyBorder="1" applyAlignment="1" applyProtection="1">
      <alignment horizontal="center"/>
    </xf>
    <xf numFmtId="0" fontId="5" fillId="10" borderId="0" xfId="0" applyFont="1" applyFill="1" applyBorder="1" applyAlignment="1" applyProtection="1">
      <alignment horizontal="center"/>
    </xf>
    <xf numFmtId="0" fontId="5" fillId="10" borderId="34" xfId="0" applyFont="1" applyFill="1" applyBorder="1" applyAlignment="1" applyProtection="1">
      <alignment horizontal="center"/>
    </xf>
    <xf numFmtId="0" fontId="4" fillId="8" borderId="30" xfId="0" applyFont="1" applyFill="1" applyBorder="1" applyAlignment="1" applyProtection="1">
      <alignment horizontal="center"/>
    </xf>
    <xf numFmtId="0" fontId="4" fillId="8" borderId="31" xfId="0" applyFont="1" applyFill="1" applyBorder="1" applyAlignment="1" applyProtection="1">
      <alignment horizontal="center"/>
    </xf>
    <xf numFmtId="0" fontId="4" fillId="8" borderId="32" xfId="0" applyFont="1" applyFill="1" applyBorder="1" applyAlignment="1" applyProtection="1">
      <alignment horizontal="center"/>
    </xf>
    <xf numFmtId="0" fontId="4" fillId="8" borderId="112" xfId="0" applyFont="1" applyFill="1" applyBorder="1" applyAlignment="1" applyProtection="1">
      <alignment horizontal="center"/>
    </xf>
    <xf numFmtId="0" fontId="4" fillId="8" borderId="71" xfId="0" applyFont="1" applyFill="1" applyBorder="1" applyAlignment="1" applyProtection="1">
      <alignment horizontal="center"/>
    </xf>
    <xf numFmtId="0" fontId="4" fillId="8" borderId="72" xfId="0" applyFont="1" applyFill="1" applyBorder="1" applyAlignment="1" applyProtection="1">
      <alignment horizontal="center"/>
    </xf>
    <xf numFmtId="2" fontId="4" fillId="13" borderId="30" xfId="0" applyNumberFormat="1" applyFont="1" applyFill="1" applyBorder="1" applyAlignment="1" applyProtection="1">
      <alignment horizontal="right"/>
      <protection locked="0"/>
    </xf>
    <xf numFmtId="2" fontId="4" fillId="13" borderId="32" xfId="0" applyNumberFormat="1" applyFont="1" applyFill="1" applyBorder="1" applyAlignment="1" applyProtection="1">
      <alignment horizontal="right"/>
      <protection locked="0"/>
    </xf>
    <xf numFmtId="0" fontId="6" fillId="8" borderId="30" xfId="0" applyFont="1" applyFill="1" applyBorder="1" applyAlignment="1" applyProtection="1">
      <alignment horizontal="right"/>
    </xf>
    <xf numFmtId="0" fontId="6" fillId="8" borderId="31" xfId="0" applyFont="1" applyFill="1" applyBorder="1" applyAlignment="1" applyProtection="1">
      <alignment horizontal="right"/>
    </xf>
    <xf numFmtId="0" fontId="6" fillId="8" borderId="32" xfId="0" applyFont="1" applyFill="1" applyBorder="1" applyAlignment="1" applyProtection="1">
      <alignment horizontal="right"/>
    </xf>
    <xf numFmtId="0" fontId="4" fillId="8" borderId="30" xfId="0" applyFont="1" applyFill="1" applyBorder="1" applyAlignment="1" applyProtection="1">
      <alignment horizontal="left"/>
    </xf>
    <xf numFmtId="0" fontId="4" fillId="8" borderId="31" xfId="0" applyFont="1" applyFill="1" applyBorder="1" applyAlignment="1" applyProtection="1">
      <alignment horizontal="left"/>
    </xf>
    <xf numFmtId="0" fontId="4" fillId="8" borderId="32" xfId="0" applyFont="1" applyFill="1" applyBorder="1" applyAlignment="1" applyProtection="1">
      <alignment horizontal="left"/>
    </xf>
    <xf numFmtId="0" fontId="6" fillId="4" borderId="97" xfId="0" applyFont="1" applyFill="1" applyBorder="1" applyAlignment="1" applyProtection="1">
      <alignment horizontal="center" vertical="center"/>
    </xf>
    <xf numFmtId="0" fontId="6" fillId="4" borderId="98" xfId="0" applyFont="1" applyFill="1" applyBorder="1" applyAlignment="1" applyProtection="1">
      <alignment horizontal="center" vertical="center"/>
    </xf>
    <xf numFmtId="0" fontId="6" fillId="4" borderId="99" xfId="0" applyFont="1" applyFill="1" applyBorder="1" applyAlignment="1" applyProtection="1">
      <alignment horizontal="center" vertical="center"/>
    </xf>
    <xf numFmtId="0" fontId="6" fillId="4" borderId="30" xfId="0" applyFont="1" applyFill="1" applyBorder="1" applyAlignment="1" applyProtection="1">
      <alignment horizontal="center" vertical="center"/>
    </xf>
    <xf numFmtId="0" fontId="6" fillId="4" borderId="31" xfId="0" applyFont="1" applyFill="1" applyBorder="1" applyAlignment="1" applyProtection="1">
      <alignment horizontal="center" vertical="center"/>
    </xf>
    <xf numFmtId="0" fontId="6" fillId="4" borderId="32" xfId="0" applyFont="1" applyFill="1" applyBorder="1" applyAlignment="1" applyProtection="1">
      <alignment horizontal="center" vertical="center"/>
    </xf>
    <xf numFmtId="2" fontId="6" fillId="8" borderId="29" xfId="0" applyNumberFormat="1" applyFont="1" applyFill="1" applyBorder="1" applyAlignment="1" applyProtection="1">
      <alignment horizontal="right"/>
    </xf>
    <xf numFmtId="0" fontId="6" fillId="8" borderId="29" xfId="0" applyFont="1" applyFill="1" applyBorder="1" applyAlignment="1" applyProtection="1">
      <alignment horizontal="right"/>
    </xf>
    <xf numFmtId="0" fontId="2" fillId="8" borderId="119" xfId="0" applyFont="1" applyFill="1" applyBorder="1" applyAlignment="1" applyProtection="1">
      <alignment horizontal="center" vertical="center" wrapText="1"/>
    </xf>
    <xf numFmtId="0" fontId="2" fillId="8" borderId="117" xfId="0" applyFont="1" applyFill="1" applyBorder="1" applyAlignment="1" applyProtection="1">
      <alignment horizontal="center" vertical="center" wrapText="1"/>
    </xf>
    <xf numFmtId="0" fontId="3" fillId="6" borderId="36" xfId="0" applyFont="1" applyFill="1" applyBorder="1" applyAlignment="1" applyProtection="1">
      <alignment horizontal="left"/>
    </xf>
    <xf numFmtId="0" fontId="3" fillId="6" borderId="29" xfId="0" applyFont="1" applyFill="1" applyBorder="1" applyAlignment="1" applyProtection="1">
      <alignment horizontal="left"/>
    </xf>
    <xf numFmtId="0" fontId="2" fillId="8" borderId="55" xfId="0" applyFont="1" applyFill="1" applyBorder="1" applyAlignment="1" applyProtection="1">
      <alignment horizontal="right"/>
    </xf>
    <xf numFmtId="0" fontId="2" fillId="8" borderId="56" xfId="0" applyFont="1" applyFill="1" applyBorder="1" applyAlignment="1" applyProtection="1">
      <alignment horizontal="right"/>
    </xf>
    <xf numFmtId="0" fontId="2" fillId="8" borderId="107" xfId="0" applyFont="1" applyFill="1" applyBorder="1" applyAlignment="1" applyProtection="1">
      <alignment horizontal="right"/>
    </xf>
    <xf numFmtId="0" fontId="2" fillId="8" borderId="108" xfId="0" applyFont="1" applyFill="1" applyBorder="1" applyAlignment="1" applyProtection="1">
      <alignment horizontal="right"/>
    </xf>
    <xf numFmtId="0" fontId="4" fillId="8" borderId="31" xfId="0" applyFont="1" applyFill="1" applyBorder="1" applyAlignment="1" applyProtection="1">
      <alignment horizontal="right"/>
    </xf>
    <xf numFmtId="0" fontId="6" fillId="4" borderId="30" xfId="0" applyFont="1" applyFill="1" applyBorder="1" applyAlignment="1" applyProtection="1">
      <alignment horizontal="left" vertical="center"/>
    </xf>
    <xf numFmtId="0" fontId="6" fillId="4" borderId="31" xfId="0" applyFont="1" applyFill="1" applyBorder="1" applyAlignment="1" applyProtection="1">
      <alignment horizontal="left" vertical="center"/>
    </xf>
    <xf numFmtId="0" fontId="6" fillId="4" borderId="32" xfId="0" applyFont="1" applyFill="1" applyBorder="1" applyAlignment="1" applyProtection="1">
      <alignment horizontal="left" vertical="center"/>
    </xf>
    <xf numFmtId="2" fontId="3" fillId="6" borderId="3" xfId="0" applyNumberFormat="1" applyFont="1" applyFill="1" applyBorder="1" applyAlignment="1" applyProtection="1">
      <alignment horizontal="right" vertical="center"/>
      <protection locked="0"/>
    </xf>
    <xf numFmtId="2" fontId="3" fillId="6" borderId="4" xfId="0" applyNumberFormat="1" applyFont="1" applyFill="1" applyBorder="1" applyAlignment="1" applyProtection="1">
      <alignment horizontal="right" vertical="center"/>
      <protection locked="0"/>
    </xf>
    <xf numFmtId="2" fontId="2" fillId="12" borderId="47" xfId="0" applyNumberFormat="1" applyFont="1" applyFill="1" applyBorder="1" applyAlignment="1" applyProtection="1">
      <alignment horizontal="right" vertical="center"/>
    </xf>
    <xf numFmtId="2" fontId="2" fillId="12" borderId="41" xfId="0" applyNumberFormat="1" applyFont="1" applyFill="1" applyBorder="1" applyAlignment="1" applyProtection="1">
      <alignment horizontal="right" vertical="center"/>
    </xf>
    <xf numFmtId="2" fontId="2" fillId="12" borderId="135" xfId="0" applyNumberFormat="1" applyFont="1" applyFill="1" applyBorder="1" applyAlignment="1" applyProtection="1">
      <alignment horizontal="right" vertical="center"/>
    </xf>
    <xf numFmtId="2" fontId="2" fillId="12" borderId="136" xfId="0" applyNumberFormat="1" applyFont="1" applyFill="1" applyBorder="1" applyAlignment="1" applyProtection="1">
      <alignment horizontal="right" vertical="center"/>
    </xf>
    <xf numFmtId="2" fontId="2" fillId="12" borderId="137" xfId="0" applyNumberFormat="1" applyFont="1" applyFill="1" applyBorder="1" applyAlignment="1" applyProtection="1">
      <alignment horizontal="right" vertical="center"/>
    </xf>
    <xf numFmtId="2" fontId="2" fillId="12" borderId="138" xfId="0" applyNumberFormat="1" applyFont="1" applyFill="1" applyBorder="1" applyAlignment="1" applyProtection="1">
      <alignment horizontal="right" vertical="center"/>
    </xf>
    <xf numFmtId="2" fontId="2" fillId="12" borderId="42" xfId="0" applyNumberFormat="1" applyFont="1" applyFill="1" applyBorder="1" applyAlignment="1" applyProtection="1">
      <alignment horizontal="right" vertical="center"/>
    </xf>
    <xf numFmtId="2" fontId="2" fillId="12" borderId="44" xfId="0" applyNumberFormat="1" applyFont="1" applyFill="1" applyBorder="1" applyAlignment="1" applyProtection="1">
      <alignment horizontal="right" vertical="center"/>
    </xf>
    <xf numFmtId="0" fontId="3" fillId="8" borderId="36" xfId="0" applyFont="1" applyFill="1" applyBorder="1" applyAlignment="1" applyProtection="1">
      <alignment horizontal="left"/>
    </xf>
    <xf numFmtId="0" fontId="3" fillId="6" borderId="70" xfId="0" applyFont="1" applyFill="1" applyBorder="1" applyAlignment="1" applyProtection="1">
      <alignment horizontal="left"/>
      <protection locked="0"/>
    </xf>
    <xf numFmtId="0" fontId="3" fillId="6" borderId="71" xfId="0" applyFont="1" applyFill="1" applyBorder="1" applyAlignment="1" applyProtection="1">
      <alignment horizontal="left"/>
      <protection locked="0"/>
    </xf>
    <xf numFmtId="0" fontId="3" fillId="6" borderId="72" xfId="0" applyFont="1" applyFill="1" applyBorder="1" applyAlignment="1" applyProtection="1">
      <alignment horizontal="left"/>
      <protection locked="0"/>
    </xf>
    <xf numFmtId="0" fontId="2" fillId="11" borderId="87" xfId="0" applyFont="1" applyFill="1" applyBorder="1" applyAlignment="1" applyProtection="1">
      <alignment horizontal="left"/>
    </xf>
    <xf numFmtId="0" fontId="2" fillId="11" borderId="50" xfId="0" applyFont="1" applyFill="1" applyBorder="1" applyAlignment="1" applyProtection="1">
      <alignment horizontal="left"/>
    </xf>
    <xf numFmtId="0" fontId="3" fillId="8" borderId="43" xfId="0" applyFont="1" applyFill="1" applyBorder="1" applyAlignment="1" applyProtection="1">
      <alignment horizontal="left"/>
    </xf>
    <xf numFmtId="2" fontId="4" fillId="8" borderId="29" xfId="1" applyNumberFormat="1" applyFont="1" applyFill="1" applyBorder="1" applyAlignment="1" applyProtection="1">
      <alignment horizontal="right"/>
    </xf>
    <xf numFmtId="2" fontId="4" fillId="8" borderId="29" xfId="0" applyNumberFormat="1" applyFont="1" applyFill="1" applyBorder="1" applyAlignment="1" applyProtection="1">
      <alignment horizontal="right"/>
    </xf>
    <xf numFmtId="0" fontId="2" fillId="8" borderId="30" xfId="0" applyFont="1" applyFill="1" applyBorder="1" applyAlignment="1" applyProtection="1">
      <alignment horizontal="left"/>
    </xf>
    <xf numFmtId="0" fontId="2" fillId="8" borderId="32" xfId="0" applyFont="1" applyFill="1" applyBorder="1" applyAlignment="1" applyProtection="1">
      <alignment horizontal="left"/>
    </xf>
    <xf numFmtId="0" fontId="7" fillId="8" borderId="139" xfId="0" applyFont="1" applyFill="1" applyBorder="1" applyAlignment="1" applyProtection="1">
      <alignment horizontal="left"/>
    </xf>
    <xf numFmtId="0" fontId="2" fillId="8" borderId="0" xfId="0" applyFont="1" applyFill="1" applyBorder="1" applyAlignment="1" applyProtection="1">
      <alignment horizontal="left"/>
    </xf>
    <xf numFmtId="0" fontId="2" fillId="8" borderId="11" xfId="0" applyFont="1" applyFill="1" applyBorder="1" applyAlignment="1" applyProtection="1">
      <alignment horizontal="left"/>
    </xf>
    <xf numFmtId="0" fontId="2" fillId="8" borderId="114" xfId="0" applyFont="1" applyFill="1" applyBorder="1" applyAlignment="1" applyProtection="1">
      <alignment horizontal="left"/>
    </xf>
    <xf numFmtId="0" fontId="2" fillId="8" borderId="74" xfId="0" applyFont="1" applyFill="1" applyBorder="1" applyAlignment="1" applyProtection="1">
      <alignment horizontal="left"/>
    </xf>
    <xf numFmtId="2" fontId="7" fillId="8" borderId="135" xfId="0" applyNumberFormat="1" applyFont="1" applyFill="1" applyBorder="1" applyAlignment="1" applyProtection="1">
      <alignment horizontal="center" vertical="center" wrapText="1"/>
    </xf>
    <xf numFmtId="2" fontId="7" fillId="8" borderId="0" xfId="0" applyNumberFormat="1" applyFont="1" applyFill="1" applyBorder="1" applyAlignment="1" applyProtection="1">
      <alignment horizontal="center" vertical="center" wrapText="1"/>
    </xf>
    <xf numFmtId="2" fontId="7" fillId="8" borderId="136" xfId="0" applyNumberFormat="1" applyFont="1" applyFill="1" applyBorder="1" applyAlignment="1" applyProtection="1">
      <alignment horizontal="center" vertical="center" wrapText="1"/>
    </xf>
    <xf numFmtId="2" fontId="7" fillId="8" borderId="137" xfId="0" applyNumberFormat="1" applyFont="1" applyFill="1" applyBorder="1" applyAlignment="1" applyProtection="1">
      <alignment horizontal="center" vertical="center" wrapText="1"/>
    </xf>
    <xf numFmtId="2" fontId="7" fillId="8" borderId="139" xfId="0" applyNumberFormat="1" applyFont="1" applyFill="1" applyBorder="1" applyAlignment="1" applyProtection="1">
      <alignment horizontal="center" vertical="center" wrapText="1"/>
    </xf>
    <xf numFmtId="2" fontId="7" fillId="8" borderId="138" xfId="0" applyNumberFormat="1"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DAA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actaxfinserv.com/" TargetMode="External"/></Relationships>
</file>

<file path=xl/drawings/drawing1.xml><?xml version="1.0" encoding="utf-8"?>
<xdr:wsDr xmlns:xdr="http://schemas.openxmlformats.org/drawingml/2006/spreadsheetDrawing" xmlns:a="http://schemas.openxmlformats.org/drawingml/2006/main">
  <xdr:twoCellAnchor>
    <xdr:from>
      <xdr:col>1</xdr:col>
      <xdr:colOff>342900</xdr:colOff>
      <xdr:row>0</xdr:row>
      <xdr:rowOff>180975</xdr:rowOff>
    </xdr:from>
    <xdr:to>
      <xdr:col>22</xdr:col>
      <xdr:colOff>1114425</xdr:colOff>
      <xdr:row>0</xdr:row>
      <xdr:rowOff>533400</xdr:rowOff>
    </xdr:to>
    <xdr:sp macro="" textlink="">
      <xdr:nvSpPr>
        <xdr:cNvPr id="2" name="TextBox 1"/>
        <xdr:cNvSpPr txBox="1"/>
      </xdr:nvSpPr>
      <xdr:spPr>
        <a:xfrm>
          <a:off x="619125" y="180975"/>
          <a:ext cx="14001750" cy="352425"/>
        </a:xfrm>
        <a:prstGeom prst="rect">
          <a:avLst/>
        </a:prstGeom>
        <a:ln/>
      </xdr:spPr>
      <xdr:style>
        <a:lnRef idx="1">
          <a:schemeClr val="accent4"/>
        </a:lnRef>
        <a:fillRef idx="3">
          <a:schemeClr val="accent4"/>
        </a:fillRef>
        <a:effectRef idx="2">
          <a:schemeClr val="accent4"/>
        </a:effectRef>
        <a:fontRef idx="minor">
          <a:schemeClr val="lt1"/>
        </a:fontRef>
      </xdr:style>
      <xdr:txBody>
        <a:bodyPr wrap="square" rtlCol="0" anchor="t"/>
        <a:lstStyle/>
        <a:p>
          <a:pPr algn="ctr"/>
          <a:r>
            <a:rPr lang="en-US" sz="1800" b="1"/>
            <a:t>STATEMENT OF INCOME AND TAX CALCULATION FROM 01st APRIL TO 31st MARCH 2021(AY 2021-22)</a:t>
          </a:r>
        </a:p>
      </xdr:txBody>
    </xdr:sp>
    <xdr:clientData/>
  </xdr:twoCellAnchor>
  <xdr:twoCellAnchor>
    <xdr:from>
      <xdr:col>0</xdr:col>
      <xdr:colOff>209550</xdr:colOff>
      <xdr:row>8</xdr:row>
      <xdr:rowOff>114300</xdr:rowOff>
    </xdr:from>
    <xdr:to>
      <xdr:col>22</xdr:col>
      <xdr:colOff>704850</xdr:colOff>
      <xdr:row>10</xdr:row>
      <xdr:rowOff>66675</xdr:rowOff>
    </xdr:to>
    <xdr:sp macro="" textlink="">
      <xdr:nvSpPr>
        <xdr:cNvPr id="3" name="TextBox 2"/>
        <xdr:cNvSpPr txBox="1"/>
      </xdr:nvSpPr>
      <xdr:spPr>
        <a:xfrm>
          <a:off x="209550" y="2076450"/>
          <a:ext cx="14782800" cy="352425"/>
        </a:xfrm>
        <a:prstGeom prst="rect">
          <a:avLst/>
        </a:prstGeom>
        <a:ln/>
      </xdr:spPr>
      <xdr:style>
        <a:lnRef idx="1">
          <a:schemeClr val="accent4"/>
        </a:lnRef>
        <a:fillRef idx="3">
          <a:schemeClr val="accent4"/>
        </a:fillRef>
        <a:effectRef idx="2">
          <a:schemeClr val="accent4"/>
        </a:effectRef>
        <a:fontRef idx="minor">
          <a:schemeClr val="lt1"/>
        </a:fontRef>
      </xdr:style>
      <xdr:txBody>
        <a:bodyPr wrap="square" rtlCol="0" anchor="t"/>
        <a:lstStyle/>
        <a:p>
          <a:pPr algn="ctr"/>
          <a:r>
            <a:rPr lang="en-US" sz="1800" b="1"/>
            <a:t>INCOME DETAILS</a:t>
          </a:r>
        </a:p>
        <a:p>
          <a:pPr algn="ctr"/>
          <a:endParaRPr lang="en-US" sz="1800" b="1"/>
        </a:p>
      </xdr:txBody>
    </xdr:sp>
    <xdr:clientData/>
  </xdr:twoCellAnchor>
  <xdr:twoCellAnchor>
    <xdr:from>
      <xdr:col>0</xdr:col>
      <xdr:colOff>257175</xdr:colOff>
      <xdr:row>27</xdr:row>
      <xdr:rowOff>9525</xdr:rowOff>
    </xdr:from>
    <xdr:to>
      <xdr:col>22</xdr:col>
      <xdr:colOff>752475</xdr:colOff>
      <xdr:row>28</xdr:row>
      <xdr:rowOff>180975</xdr:rowOff>
    </xdr:to>
    <xdr:sp macro="" textlink="">
      <xdr:nvSpPr>
        <xdr:cNvPr id="4" name="TextBox 3"/>
        <xdr:cNvSpPr txBox="1"/>
      </xdr:nvSpPr>
      <xdr:spPr>
        <a:xfrm>
          <a:off x="257175" y="6543675"/>
          <a:ext cx="15182850" cy="352425"/>
        </a:xfrm>
        <a:prstGeom prst="rect">
          <a:avLst/>
        </a:prstGeom>
        <a:ln/>
      </xdr:spPr>
      <xdr:style>
        <a:lnRef idx="1">
          <a:schemeClr val="accent4"/>
        </a:lnRef>
        <a:fillRef idx="3">
          <a:schemeClr val="accent4"/>
        </a:fillRef>
        <a:effectRef idx="2">
          <a:schemeClr val="accent4"/>
        </a:effectRef>
        <a:fontRef idx="minor">
          <a:schemeClr val="lt1"/>
        </a:fontRef>
      </xdr:style>
      <xdr:txBody>
        <a:bodyPr wrap="square" rtlCol="0" anchor="t"/>
        <a:lstStyle/>
        <a:p>
          <a:pPr algn="ctr"/>
          <a:r>
            <a:rPr lang="en-US" sz="1800" b="1"/>
            <a:t>DEDUCTION DETAILS</a:t>
          </a:r>
        </a:p>
        <a:p>
          <a:pPr algn="ctr"/>
          <a:endParaRPr lang="en-US" sz="1800" b="1"/>
        </a:p>
      </xdr:txBody>
    </xdr:sp>
    <xdr:clientData/>
  </xdr:twoCellAnchor>
  <xdr:oneCellAnchor>
    <xdr:from>
      <xdr:col>15</xdr:col>
      <xdr:colOff>0</xdr:colOff>
      <xdr:row>3</xdr:row>
      <xdr:rowOff>0</xdr:rowOff>
    </xdr:from>
    <xdr:ext cx="5343525" cy="749885"/>
    <xdr:sp macro="" textlink="">
      <xdr:nvSpPr>
        <xdr:cNvPr id="5" name="TextBox 4">
          <a:hlinkClick xmlns:r="http://schemas.openxmlformats.org/officeDocument/2006/relationships" r:id="rId1"/>
        </xdr:cNvPr>
        <xdr:cNvSpPr txBox="1"/>
      </xdr:nvSpPr>
      <xdr:spPr>
        <a:xfrm>
          <a:off x="10696575" y="1085850"/>
          <a:ext cx="5343525" cy="749885"/>
        </a:xfrm>
        <a:prstGeom prst="rect">
          <a:avLst/>
        </a:prstGeom>
        <a:ln>
          <a:solidFill>
            <a:schemeClr val="accent4">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wrap="square" rtlCol="0" anchor="t">
          <a:spAutoFit/>
        </a:bodyPr>
        <a:lstStyle/>
        <a:p>
          <a:pPr algn="ctr"/>
          <a:r>
            <a:rPr lang="en-US" sz="1800" b="1">
              <a:solidFill>
                <a:schemeClr val="accent6">
                  <a:lumMod val="50000"/>
                </a:schemeClr>
              </a:solidFill>
              <a:effectLst/>
            </a:rPr>
            <a:t>M/S NITISH GUPTA &amp; ASSOCIATES</a:t>
          </a:r>
        </a:p>
        <a:p>
          <a:pPr algn="ctr"/>
          <a:r>
            <a:rPr lang="en-US" sz="1200" b="1">
              <a:solidFill>
                <a:schemeClr val="accent6">
                  <a:lumMod val="50000"/>
                </a:schemeClr>
              </a:solidFill>
              <a:effectLst/>
            </a:rPr>
            <a:t>Log</a:t>
          </a:r>
          <a:r>
            <a:rPr lang="en-US" sz="1200" b="1" baseline="0">
              <a:solidFill>
                <a:schemeClr val="accent6">
                  <a:lumMod val="50000"/>
                </a:schemeClr>
              </a:solidFill>
              <a:effectLst/>
            </a:rPr>
            <a:t> on www.ngassociates.co.in</a:t>
          </a:r>
          <a:endParaRPr lang="en-US" sz="1200" b="1">
            <a:solidFill>
              <a:schemeClr val="accent6">
                <a:lumMod val="50000"/>
              </a:schemeClr>
            </a:solidFill>
            <a:effectLst/>
          </a:endParaRPr>
        </a:p>
        <a:p>
          <a:pPr algn="ctr"/>
          <a:r>
            <a:rPr lang="en-US" sz="1200" b="1">
              <a:solidFill>
                <a:schemeClr val="accent6">
                  <a:lumMod val="50000"/>
                </a:schemeClr>
              </a:solidFill>
              <a:effectLst/>
            </a:rPr>
            <a:t>Mobile</a:t>
          </a:r>
          <a:r>
            <a:rPr lang="en-US" sz="1200" b="1" baseline="0">
              <a:solidFill>
                <a:schemeClr val="accent6">
                  <a:lumMod val="50000"/>
                </a:schemeClr>
              </a:solidFill>
              <a:effectLst/>
            </a:rPr>
            <a:t> No. 9425712619, 7987991394</a:t>
          </a:r>
          <a:endParaRPr lang="en-US" sz="1200" b="1">
            <a:solidFill>
              <a:schemeClr val="accent6">
                <a:lumMod val="5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31750</xdr:colOff>
      <xdr:row>0</xdr:row>
      <xdr:rowOff>47625</xdr:rowOff>
    </xdr:from>
    <xdr:to>
      <xdr:col>4</xdr:col>
      <xdr:colOff>1420813</xdr:colOff>
      <xdr:row>1</xdr:row>
      <xdr:rowOff>47625</xdr:rowOff>
    </xdr:to>
    <xdr:sp macro="" textlink="">
      <xdr:nvSpPr>
        <xdr:cNvPr id="2" name="TextBox 1"/>
        <xdr:cNvSpPr txBox="1"/>
      </xdr:nvSpPr>
      <xdr:spPr>
        <a:xfrm>
          <a:off x="31750" y="47625"/>
          <a:ext cx="6675438" cy="365125"/>
        </a:xfrm>
        <a:prstGeom prst="rect">
          <a:avLst/>
        </a:prstGeom>
        <a:ln/>
      </xdr:spPr>
      <xdr:style>
        <a:lnRef idx="1">
          <a:schemeClr val="accent3"/>
        </a:lnRef>
        <a:fillRef idx="3">
          <a:schemeClr val="accent3"/>
        </a:fillRef>
        <a:effectRef idx="2">
          <a:schemeClr val="accent3"/>
        </a:effectRef>
        <a:fontRef idx="minor">
          <a:schemeClr val="lt1"/>
        </a:fontRef>
      </xdr:style>
      <xdr:txBody>
        <a:bodyPr wrap="square" rtlCol="0" anchor="t"/>
        <a:lstStyle/>
        <a:p>
          <a:pPr algn="ctr"/>
          <a:r>
            <a:rPr lang="en-US" sz="16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HRA CALCULATION</a:t>
          </a:r>
          <a:endParaRPr lang="en-US" sz="12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0</xdr:row>
      <xdr:rowOff>74083</xdr:rowOff>
    </xdr:from>
    <xdr:to>
      <xdr:col>10</xdr:col>
      <xdr:colOff>0</xdr:colOff>
      <xdr:row>2</xdr:row>
      <xdr:rowOff>0</xdr:rowOff>
    </xdr:to>
    <xdr:sp macro="" textlink="">
      <xdr:nvSpPr>
        <xdr:cNvPr id="2" name="TextBox 1"/>
        <xdr:cNvSpPr txBox="1"/>
      </xdr:nvSpPr>
      <xdr:spPr>
        <a:xfrm>
          <a:off x="10583" y="74083"/>
          <a:ext cx="8170334" cy="772584"/>
        </a:xfrm>
        <a:prstGeom prst="rect">
          <a:avLst/>
        </a:prstGeom>
        <a:ln/>
      </xdr:spPr>
      <xdr:style>
        <a:lnRef idx="1">
          <a:schemeClr val="accent3"/>
        </a:lnRef>
        <a:fillRef idx="3">
          <a:schemeClr val="accent3"/>
        </a:fillRef>
        <a:effectRef idx="2">
          <a:schemeClr val="accent3"/>
        </a:effectRef>
        <a:fontRef idx="minor">
          <a:schemeClr val="lt1"/>
        </a:fontRef>
      </xdr:style>
      <xdr:txBody>
        <a:bodyPr wrap="square" rtlCol="0" anchor="t"/>
        <a:lstStyle/>
        <a:p>
          <a:pPr algn="ctr"/>
          <a:r>
            <a:rPr lang="en-US" sz="20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STATEMENT OF INCOME AND TAX CALCULATION                                             </a:t>
          </a:r>
        </a:p>
        <a:p>
          <a:pPr algn="ctr"/>
          <a:r>
            <a:rPr lang="en-US" sz="20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FROM 01st APRIL TO 31st MARCH 2021 (AY 2021-22)</a:t>
          </a:r>
          <a:endParaRPr lang="en-US" sz="12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xdr:txBody>
    </xdr:sp>
    <xdr:clientData/>
  </xdr:twoCellAnchor>
  <xdr:twoCellAnchor>
    <xdr:from>
      <xdr:col>0</xdr:col>
      <xdr:colOff>0</xdr:colOff>
      <xdr:row>32</xdr:row>
      <xdr:rowOff>95250</xdr:rowOff>
    </xdr:from>
    <xdr:to>
      <xdr:col>10</xdr:col>
      <xdr:colOff>0</xdr:colOff>
      <xdr:row>33</xdr:row>
      <xdr:rowOff>264583</xdr:rowOff>
    </xdr:to>
    <xdr:sp macro="" textlink="">
      <xdr:nvSpPr>
        <xdr:cNvPr id="3" name="TextBox 2"/>
        <xdr:cNvSpPr txBox="1"/>
      </xdr:nvSpPr>
      <xdr:spPr>
        <a:xfrm>
          <a:off x="0" y="9366250"/>
          <a:ext cx="8445500" cy="613833"/>
        </a:xfrm>
        <a:prstGeom prst="rect">
          <a:avLst/>
        </a:prstGeom>
        <a:ln/>
      </xdr:spPr>
      <xdr:style>
        <a:lnRef idx="1">
          <a:schemeClr val="accent3"/>
        </a:lnRef>
        <a:fillRef idx="3">
          <a:schemeClr val="accent3"/>
        </a:fillRef>
        <a:effectRef idx="2">
          <a:schemeClr val="accent3"/>
        </a:effectRef>
        <a:fontRef idx="minor">
          <a:schemeClr val="lt1"/>
        </a:fontRef>
      </xdr:style>
      <xdr:txBody>
        <a:bodyPr wrap="square" rtlCol="0" anchor="t"/>
        <a:lstStyle/>
        <a:p>
          <a:pPr algn="ctr"/>
          <a:r>
            <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COMPUTATION OF TOTAL</a:t>
          </a:r>
          <a:r>
            <a:rPr lang="en-US" sz="2400" b="1" baseline="0">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 INCOME </a:t>
          </a:r>
        </a:p>
        <a:p>
          <a:pPr algn="ctr"/>
          <a:endParaRPr lang="en-US" sz="12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xdr:txBody>
    </xdr:sp>
    <xdr:clientData/>
  </xdr:twoCellAnchor>
  <xdr:twoCellAnchor>
    <xdr:from>
      <xdr:col>0</xdr:col>
      <xdr:colOff>31750</xdr:colOff>
      <xdr:row>82</xdr:row>
      <xdr:rowOff>84666</xdr:rowOff>
    </xdr:from>
    <xdr:to>
      <xdr:col>9</xdr:col>
      <xdr:colOff>1174750</xdr:colOff>
      <xdr:row>84</xdr:row>
      <xdr:rowOff>95250</xdr:rowOff>
    </xdr:to>
    <xdr:sp macro="" textlink="">
      <xdr:nvSpPr>
        <xdr:cNvPr id="4" name="TextBox 3"/>
        <xdr:cNvSpPr txBox="1"/>
      </xdr:nvSpPr>
      <xdr:spPr>
        <a:xfrm>
          <a:off x="31750" y="18150416"/>
          <a:ext cx="7948083" cy="412751"/>
        </a:xfrm>
        <a:prstGeom prst="rect">
          <a:avLst/>
        </a:prstGeom>
        <a:ln/>
      </xdr:spPr>
      <xdr:style>
        <a:lnRef idx="1">
          <a:schemeClr val="accent3"/>
        </a:lnRef>
        <a:fillRef idx="3">
          <a:schemeClr val="accent3"/>
        </a:fillRef>
        <a:effectRef idx="2">
          <a:schemeClr val="accent3"/>
        </a:effectRef>
        <a:fontRef idx="minor">
          <a:schemeClr val="lt1"/>
        </a:fontRef>
      </xdr:style>
      <xdr:txBody>
        <a:bodyPr wrap="square" rtlCol="0" anchor="t"/>
        <a:lstStyle/>
        <a:p>
          <a:pPr algn="ctr"/>
          <a:r>
            <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COMPUTATION</a:t>
          </a:r>
          <a:r>
            <a:rPr lang="en-US" sz="2400" b="1" baseline="0">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 OF TAX PAYABLE UNDER OLD SLAB</a:t>
          </a: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12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xdr:txBody>
    </xdr:sp>
    <xdr:clientData/>
  </xdr:twoCellAnchor>
  <xdr:oneCellAnchor>
    <xdr:from>
      <xdr:col>4</xdr:col>
      <xdr:colOff>778935</xdr:colOff>
      <xdr:row>141</xdr:row>
      <xdr:rowOff>22225</xdr:rowOff>
    </xdr:from>
    <xdr:ext cx="4724400" cy="562013"/>
    <xdr:sp macro="" textlink="">
      <xdr:nvSpPr>
        <xdr:cNvPr id="5" name="TextBox 4"/>
        <xdr:cNvSpPr txBox="1"/>
      </xdr:nvSpPr>
      <xdr:spPr>
        <a:xfrm>
          <a:off x="4017435" y="27570642"/>
          <a:ext cx="4724400" cy="562013"/>
        </a:xfrm>
        <a:prstGeom prst="rect">
          <a:avLst/>
        </a:prstGeom>
        <a:ln>
          <a:solidFill>
            <a:schemeClr val="accent4">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wrap="square" rtlCol="0" anchor="t">
          <a:spAutoFit/>
        </a:bodyPr>
        <a:lstStyle/>
        <a:p>
          <a:pPr algn="ctr"/>
          <a:r>
            <a:rPr lang="en-US" sz="1800" b="1">
              <a:solidFill>
                <a:schemeClr val="accent6">
                  <a:lumMod val="50000"/>
                </a:schemeClr>
              </a:solidFill>
              <a:effectLst/>
            </a:rPr>
            <a:t>ACTAX FINANCIAL SERVICES</a:t>
          </a:r>
        </a:p>
        <a:p>
          <a:pPr marL="0" marR="0" indent="0" algn="ctr" defTabSz="914400" eaLnBrk="1" fontAlgn="auto" latinLnBrk="0" hangingPunct="1">
            <a:lnSpc>
              <a:spcPct val="100000"/>
            </a:lnSpc>
            <a:spcBef>
              <a:spcPts val="0"/>
            </a:spcBef>
            <a:spcAft>
              <a:spcPts val="0"/>
            </a:spcAft>
            <a:buClrTx/>
            <a:buSzTx/>
            <a:buFontTx/>
            <a:buNone/>
            <a:tabLst/>
            <a:defRPr/>
          </a:pPr>
          <a:r>
            <a:rPr lang="en-US" sz="1200" b="1">
              <a:solidFill>
                <a:schemeClr val="accent6">
                  <a:lumMod val="50000"/>
                </a:schemeClr>
              </a:solidFill>
              <a:effectLst/>
            </a:rPr>
            <a:t>Log</a:t>
          </a:r>
          <a:r>
            <a:rPr lang="en-US" sz="1200" b="1" baseline="0">
              <a:solidFill>
                <a:schemeClr val="accent6">
                  <a:lumMod val="50000"/>
                </a:schemeClr>
              </a:solidFill>
              <a:effectLst/>
            </a:rPr>
            <a:t> on </a:t>
          </a:r>
          <a:r>
            <a:rPr lang="en-US" sz="1200" b="1">
              <a:solidFill>
                <a:schemeClr val="accent6">
                  <a:lumMod val="50000"/>
                </a:schemeClr>
              </a:solidFill>
              <a:effectLst/>
              <a:latin typeface="+mn-lt"/>
              <a:ea typeface="+mn-ea"/>
              <a:cs typeface="+mn-cs"/>
            </a:rPr>
            <a:t>www.actaxfinserv.com   Mobile No. 9425712619, 7987991394</a:t>
          </a:r>
        </a:p>
      </xdr:txBody>
    </xdr:sp>
    <xdr:clientData/>
  </xdr:oneCellAnchor>
  <xdr:twoCellAnchor>
    <xdr:from>
      <xdr:col>0</xdr:col>
      <xdr:colOff>31750</xdr:colOff>
      <xdr:row>73</xdr:row>
      <xdr:rowOff>201083</xdr:rowOff>
    </xdr:from>
    <xdr:to>
      <xdr:col>9</xdr:col>
      <xdr:colOff>1174750</xdr:colOff>
      <xdr:row>75</xdr:row>
      <xdr:rowOff>194734</xdr:rowOff>
    </xdr:to>
    <xdr:sp macro="" textlink="">
      <xdr:nvSpPr>
        <xdr:cNvPr id="6" name="TextBox 5"/>
        <xdr:cNvSpPr txBox="1"/>
      </xdr:nvSpPr>
      <xdr:spPr>
        <a:xfrm>
          <a:off x="31750" y="18150416"/>
          <a:ext cx="8602133" cy="400051"/>
        </a:xfrm>
        <a:prstGeom prst="rect">
          <a:avLst/>
        </a:prstGeom>
        <a:ln/>
      </xdr:spPr>
      <xdr:style>
        <a:lnRef idx="1">
          <a:schemeClr val="accent3"/>
        </a:lnRef>
        <a:fillRef idx="3">
          <a:schemeClr val="accent3"/>
        </a:fillRef>
        <a:effectRef idx="2">
          <a:schemeClr val="accent3"/>
        </a:effectRef>
        <a:fontRef idx="minor">
          <a:schemeClr val="lt1"/>
        </a:fontRef>
      </xdr:style>
      <xdr:txBody>
        <a:bodyPr wrap="square" rtlCol="0" anchor="t"/>
        <a:lstStyle/>
        <a:p>
          <a:pPr algn="ctr"/>
          <a:r>
            <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COMPUTATION</a:t>
          </a:r>
          <a:r>
            <a:rPr lang="en-US" sz="2400" b="1" baseline="0">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 OF TAX PAYABLE UNDER OLD SLAB</a:t>
          </a: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12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xdr:txBody>
    </xdr:sp>
    <xdr:clientData/>
  </xdr:twoCellAnchor>
  <xdr:twoCellAnchor>
    <xdr:from>
      <xdr:col>0</xdr:col>
      <xdr:colOff>67733</xdr:colOff>
      <xdr:row>101</xdr:row>
      <xdr:rowOff>118534</xdr:rowOff>
    </xdr:from>
    <xdr:to>
      <xdr:col>9</xdr:col>
      <xdr:colOff>1210733</xdr:colOff>
      <xdr:row>103</xdr:row>
      <xdr:rowOff>129118</xdr:rowOff>
    </xdr:to>
    <xdr:sp macro="" textlink="">
      <xdr:nvSpPr>
        <xdr:cNvPr id="7" name="TextBox 6"/>
        <xdr:cNvSpPr txBox="1"/>
      </xdr:nvSpPr>
      <xdr:spPr>
        <a:xfrm>
          <a:off x="67733" y="24273934"/>
          <a:ext cx="8602133" cy="400051"/>
        </a:xfrm>
        <a:prstGeom prst="rect">
          <a:avLst/>
        </a:prstGeom>
        <a:ln/>
      </xdr:spPr>
      <xdr:style>
        <a:lnRef idx="1">
          <a:schemeClr val="accent3"/>
        </a:lnRef>
        <a:fillRef idx="3">
          <a:schemeClr val="accent3"/>
        </a:fillRef>
        <a:effectRef idx="2">
          <a:schemeClr val="accent3"/>
        </a:effectRef>
        <a:fontRef idx="minor">
          <a:schemeClr val="lt1"/>
        </a:fontRef>
      </xdr:style>
      <xdr:txBody>
        <a:bodyPr wrap="square" rtlCol="0" anchor="t"/>
        <a:lstStyle/>
        <a:p>
          <a:pPr algn="ctr"/>
          <a:r>
            <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COMPUTATION</a:t>
          </a:r>
          <a:r>
            <a:rPr lang="en-US" sz="2400" b="1" baseline="0">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 OF TAX PAYABLE UNDER NEW SLAB</a:t>
          </a: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12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xdr:txBody>
    </xdr:sp>
    <xdr:clientData/>
  </xdr:twoCellAnchor>
  <xdr:twoCellAnchor>
    <xdr:from>
      <xdr:col>0</xdr:col>
      <xdr:colOff>0</xdr:colOff>
      <xdr:row>120</xdr:row>
      <xdr:rowOff>76200</xdr:rowOff>
    </xdr:from>
    <xdr:to>
      <xdr:col>9</xdr:col>
      <xdr:colOff>1143000</xdr:colOff>
      <xdr:row>122</xdr:row>
      <xdr:rowOff>86784</xdr:rowOff>
    </xdr:to>
    <xdr:sp macro="" textlink="">
      <xdr:nvSpPr>
        <xdr:cNvPr id="8" name="TextBox 7"/>
        <xdr:cNvSpPr txBox="1"/>
      </xdr:nvSpPr>
      <xdr:spPr>
        <a:xfrm>
          <a:off x="0" y="29337000"/>
          <a:ext cx="8602133" cy="400051"/>
        </a:xfrm>
        <a:prstGeom prst="rect">
          <a:avLst/>
        </a:prstGeom>
        <a:ln/>
      </xdr:spPr>
      <xdr:style>
        <a:lnRef idx="1">
          <a:schemeClr val="accent3"/>
        </a:lnRef>
        <a:fillRef idx="3">
          <a:schemeClr val="accent3"/>
        </a:fillRef>
        <a:effectRef idx="2">
          <a:schemeClr val="accent3"/>
        </a:effectRef>
        <a:fontRef idx="minor">
          <a:schemeClr val="lt1"/>
        </a:fontRef>
      </xdr:style>
      <xdr:txBody>
        <a:bodyPr wrap="square" rtlCol="0" anchor="t"/>
        <a:lstStyle/>
        <a:p>
          <a:pPr algn="ctr"/>
          <a:r>
            <a:rPr lang="en-US" sz="2400" b="1" baseline="0">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rPr>
            <a:t>COMPARISION NEW VS OLD</a:t>
          </a:r>
        </a:p>
        <a:p>
          <a:pPr algn="ctr"/>
          <a:endParaRPr lang="en-US" sz="2400" b="1" baseline="0">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24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a:p>
          <a:pPr algn="ctr"/>
          <a:endParaRPr lang="en-US" sz="1200" b="1">
            <a:ln>
              <a:solidFill>
                <a:schemeClr val="accent3">
                  <a:lumMod val="50000"/>
                </a:schemeClr>
              </a:solidFill>
            </a:ln>
            <a:effectLst>
              <a:glow rad="101600">
                <a:schemeClr val="accent1">
                  <a:satMod val="175000"/>
                  <a:alpha val="40000"/>
                </a:schemeClr>
              </a:glow>
              <a:innerShdw blurRad="63500" dist="50800" dir="18900000">
                <a:prstClr val="black">
                  <a:alpha val="50000"/>
                </a:prstClr>
              </a:inn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W53"/>
  <sheetViews>
    <sheetView view="pageBreakPreview" topLeftCell="A28" zoomScaleSheetLayoutView="100" workbookViewId="0">
      <selection activeCell="P33" sqref="P33"/>
    </sheetView>
  </sheetViews>
  <sheetFormatPr defaultColWidth="8.88671875" defaultRowHeight="13.8"/>
  <cols>
    <col min="1" max="1" width="4.109375" style="36" customWidth="1"/>
    <col min="2" max="2" width="9.44140625" style="36" customWidth="1"/>
    <col min="3" max="3" width="12.33203125" style="36" customWidth="1"/>
    <col min="4" max="4" width="13.33203125" style="36" customWidth="1"/>
    <col min="5" max="6" width="10.6640625" style="36" customWidth="1"/>
    <col min="7" max="7" width="12" style="36" customWidth="1"/>
    <col min="8" max="8" width="11.88671875" style="36" customWidth="1"/>
    <col min="9" max="10" width="10.6640625" style="36" customWidth="1"/>
    <col min="11" max="11" width="11.6640625" style="36" customWidth="1"/>
    <col min="12" max="12" width="11.5546875" style="36" customWidth="1"/>
    <col min="13" max="14" width="10.6640625" style="36" customWidth="1"/>
    <col min="15" max="15" width="11.33203125" style="36" customWidth="1"/>
    <col min="16" max="16" width="11.6640625" style="36" customWidth="1"/>
    <col min="17" max="17" width="10.109375" style="36" customWidth="1"/>
    <col min="18" max="18" width="12.5546875" style="36" customWidth="1"/>
    <col min="19" max="19" width="11.88671875" style="36" customWidth="1"/>
    <col min="20" max="20" width="10.6640625" style="36" customWidth="1"/>
    <col min="21" max="21" width="10.6640625" style="61" customWidth="1"/>
    <col min="22" max="22" width="11.33203125" style="36" customWidth="1"/>
    <col min="23" max="23" width="20.109375" style="36" customWidth="1"/>
    <col min="24" max="16384" width="8.88671875" style="28"/>
  </cols>
  <sheetData>
    <row r="1" spans="1:23" ht="54.75" customHeight="1">
      <c r="A1" s="271"/>
      <c r="B1" s="271"/>
      <c r="C1" s="271"/>
      <c r="D1" s="271"/>
      <c r="E1" s="271"/>
      <c r="F1" s="271"/>
      <c r="G1" s="271"/>
      <c r="H1" s="271"/>
      <c r="I1" s="271"/>
      <c r="J1" s="271"/>
      <c r="K1" s="271"/>
      <c r="L1" s="271"/>
      <c r="M1" s="271"/>
      <c r="N1" s="271"/>
      <c r="O1" s="271"/>
      <c r="P1" s="271"/>
      <c r="Q1" s="271"/>
      <c r="R1" s="271"/>
      <c r="S1" s="271"/>
      <c r="T1" s="271"/>
      <c r="U1" s="271"/>
      <c r="V1" s="271"/>
      <c r="W1" s="271"/>
    </row>
    <row r="2" spans="1:23" ht="15" customHeight="1">
      <c r="A2" s="271"/>
      <c r="B2" s="271"/>
      <c r="C2" s="271"/>
      <c r="D2" s="271"/>
      <c r="E2" s="271"/>
      <c r="F2" s="271"/>
      <c r="G2" s="271"/>
      <c r="H2" s="271"/>
      <c r="I2" s="271"/>
      <c r="J2" s="271"/>
      <c r="K2" s="271"/>
      <c r="L2" s="271"/>
      <c r="M2" s="271"/>
      <c r="N2" s="271"/>
      <c r="O2" s="271"/>
      <c r="P2" s="271"/>
      <c r="Q2" s="271"/>
      <c r="R2" s="271"/>
      <c r="S2" s="271"/>
      <c r="T2" s="271"/>
      <c r="U2" s="271"/>
      <c r="V2" s="271"/>
      <c r="W2" s="271"/>
    </row>
    <row r="3" spans="1:23" ht="15.6" thickBot="1">
      <c r="A3" s="29"/>
      <c r="B3" s="29"/>
      <c r="C3" s="30"/>
      <c r="D3" s="29"/>
      <c r="E3" s="29"/>
      <c r="F3" s="29"/>
      <c r="G3" s="29"/>
      <c r="H3" s="29"/>
      <c r="I3" s="29"/>
      <c r="J3" s="29"/>
      <c r="K3" s="29"/>
      <c r="L3" s="29"/>
      <c r="M3" s="29"/>
      <c r="N3" s="29"/>
      <c r="O3" s="29"/>
      <c r="P3" s="29"/>
      <c r="Q3" s="29"/>
      <c r="R3" s="29"/>
      <c r="S3" s="29"/>
      <c r="T3" s="29"/>
      <c r="U3" s="29"/>
      <c r="V3" s="29"/>
      <c r="W3" s="29"/>
    </row>
    <row r="4" spans="1:23" ht="16.8" thickTop="1" thickBot="1">
      <c r="A4" s="29"/>
      <c r="B4" s="279" t="s">
        <v>0</v>
      </c>
      <c r="C4" s="280"/>
      <c r="D4" s="247"/>
      <c r="E4" s="34"/>
      <c r="F4" s="34"/>
      <c r="G4" s="35"/>
      <c r="H4" s="281" t="s">
        <v>1</v>
      </c>
      <c r="I4" s="281"/>
      <c r="J4" s="281"/>
      <c r="K4" s="247"/>
      <c r="L4" s="34"/>
      <c r="M4" s="34"/>
      <c r="N4" s="35"/>
      <c r="V4" s="29"/>
      <c r="W4" s="29"/>
    </row>
    <row r="5" spans="1:23" ht="16.8" thickTop="1" thickBot="1">
      <c r="A5" s="29"/>
      <c r="B5" s="279" t="s">
        <v>2</v>
      </c>
      <c r="C5" s="280"/>
      <c r="D5" s="247"/>
      <c r="E5" s="34"/>
      <c r="F5" s="34"/>
      <c r="G5" s="35"/>
      <c r="H5" s="281" t="s">
        <v>4</v>
      </c>
      <c r="I5" s="281"/>
      <c r="J5" s="281"/>
      <c r="K5" s="247"/>
      <c r="L5" s="34"/>
      <c r="M5" s="34"/>
      <c r="N5" s="35"/>
      <c r="O5" s="29"/>
      <c r="P5" s="29"/>
      <c r="Q5" s="29"/>
      <c r="R5" s="29"/>
      <c r="S5" s="29"/>
      <c r="T5" s="29"/>
      <c r="U5" s="29"/>
      <c r="V5" s="29"/>
      <c r="W5" s="29"/>
    </row>
    <row r="6" spans="1:23" ht="16.8" thickTop="1" thickBot="1">
      <c r="A6" s="29"/>
      <c r="B6" s="279" t="s">
        <v>7</v>
      </c>
      <c r="C6" s="280"/>
      <c r="D6" s="247"/>
      <c r="E6" s="34"/>
      <c r="F6" s="34"/>
      <c r="G6" s="35"/>
      <c r="H6" s="281" t="s">
        <v>3</v>
      </c>
      <c r="I6" s="281"/>
      <c r="J6" s="281"/>
      <c r="K6" s="247"/>
      <c r="L6" s="34"/>
      <c r="M6" s="34"/>
      <c r="N6" s="35"/>
      <c r="O6" s="29"/>
      <c r="P6" s="29"/>
      <c r="Q6" s="29"/>
      <c r="R6" s="29"/>
      <c r="S6" s="29"/>
      <c r="T6" s="29"/>
      <c r="U6" s="29"/>
      <c r="V6" s="29"/>
      <c r="W6" s="29"/>
    </row>
    <row r="7" spans="1:23" ht="16.8" thickTop="1" thickBot="1">
      <c r="A7" s="31"/>
      <c r="B7" s="282" t="s">
        <v>6</v>
      </c>
      <c r="C7" s="283"/>
      <c r="D7" s="248"/>
      <c r="E7" s="37" t="s">
        <v>186</v>
      </c>
      <c r="F7" s="37"/>
      <c r="G7" s="38"/>
      <c r="H7" s="273" t="s">
        <v>5</v>
      </c>
      <c r="I7" s="274"/>
      <c r="J7" s="275"/>
      <c r="K7" s="250" t="s">
        <v>197</v>
      </c>
      <c r="L7" s="62"/>
      <c r="M7" s="62"/>
      <c r="N7" s="63"/>
      <c r="O7" s="29"/>
      <c r="P7" s="29"/>
      <c r="Q7" s="29"/>
      <c r="R7" s="29"/>
      <c r="S7" s="29"/>
      <c r="T7" s="29"/>
      <c r="U7" s="29"/>
      <c r="V7" s="29"/>
      <c r="W7" s="29"/>
    </row>
    <row r="8" spans="1:23" ht="15.75" customHeight="1" thickBot="1">
      <c r="A8" s="30"/>
      <c r="B8" s="284" t="s">
        <v>157</v>
      </c>
      <c r="C8" s="285"/>
      <c r="D8" s="249"/>
      <c r="E8" s="39"/>
      <c r="F8" s="39"/>
      <c r="G8" s="40"/>
      <c r="H8" s="151" t="s">
        <v>192</v>
      </c>
      <c r="I8" s="32"/>
      <c r="J8" s="33"/>
      <c r="K8" s="251"/>
      <c r="L8" s="41"/>
      <c r="M8" s="41"/>
      <c r="N8" s="42"/>
      <c r="O8" s="29"/>
      <c r="P8" s="29"/>
      <c r="Q8" s="29"/>
      <c r="R8" s="29"/>
      <c r="S8" s="29"/>
      <c r="T8" s="29"/>
      <c r="U8" s="29"/>
      <c r="V8" s="29"/>
      <c r="W8" s="29"/>
    </row>
    <row r="9" spans="1:23" ht="15.6">
      <c r="A9" s="29"/>
      <c r="B9" s="43"/>
      <c r="C9" s="44"/>
      <c r="D9" s="45"/>
      <c r="E9" s="45"/>
      <c r="F9" s="45"/>
      <c r="G9" s="44"/>
      <c r="H9" s="43"/>
      <c r="I9" s="43"/>
      <c r="J9" s="44"/>
      <c r="K9" s="46"/>
      <c r="L9" s="46"/>
      <c r="M9" s="29"/>
      <c r="N9" s="29"/>
      <c r="O9" s="29"/>
      <c r="P9" s="29"/>
      <c r="Q9" s="29"/>
      <c r="R9" s="29"/>
      <c r="S9" s="29"/>
      <c r="T9" s="29"/>
      <c r="U9" s="29"/>
      <c r="V9" s="29"/>
      <c r="W9" s="29"/>
    </row>
    <row r="10" spans="1:23" ht="15.6">
      <c r="A10" s="29"/>
      <c r="B10" s="43"/>
      <c r="C10" s="44"/>
      <c r="D10" s="45"/>
      <c r="E10" s="45"/>
      <c r="F10" s="45"/>
      <c r="G10" s="44"/>
      <c r="H10" s="43"/>
      <c r="I10" s="43"/>
      <c r="J10" s="44"/>
      <c r="K10" s="46"/>
      <c r="L10" s="46"/>
      <c r="M10" s="29"/>
      <c r="N10" s="29"/>
      <c r="O10" s="29"/>
      <c r="P10" s="29"/>
      <c r="Q10" s="29"/>
      <c r="R10" s="29"/>
      <c r="S10" s="29"/>
      <c r="T10" s="29"/>
      <c r="U10" s="29"/>
      <c r="V10" s="29"/>
      <c r="W10" s="29"/>
    </row>
    <row r="11" spans="1:23" ht="16.2" thickBot="1">
      <c r="A11" s="29"/>
      <c r="B11" s="43"/>
      <c r="C11" s="44"/>
      <c r="D11" s="45"/>
      <c r="E11" s="45"/>
      <c r="F11" s="45"/>
      <c r="G11" s="44"/>
      <c r="H11" s="43"/>
      <c r="I11" s="43"/>
      <c r="J11" s="44"/>
      <c r="K11" s="46"/>
      <c r="L11" s="46"/>
      <c r="M11" s="29"/>
      <c r="N11" s="29"/>
      <c r="O11" s="29"/>
      <c r="P11" s="29"/>
      <c r="Q11" s="29"/>
      <c r="R11" s="29"/>
      <c r="S11" s="29"/>
      <c r="T11" s="29"/>
      <c r="U11" s="29"/>
      <c r="V11" s="29"/>
      <c r="W11" s="29"/>
    </row>
    <row r="12" spans="1:23" s="49" customFormat="1" ht="16.5" customHeight="1" thickTop="1" thickBot="1">
      <c r="A12" s="272" t="s">
        <v>40</v>
      </c>
      <c r="B12" s="47"/>
      <c r="C12" s="272" t="s">
        <v>86</v>
      </c>
      <c r="D12" s="272"/>
      <c r="E12" s="272" t="s">
        <v>87</v>
      </c>
      <c r="F12" s="272"/>
      <c r="G12" s="272" t="s">
        <v>88</v>
      </c>
      <c r="H12" s="272"/>
      <c r="I12" s="272"/>
      <c r="J12" s="272"/>
      <c r="K12" s="272"/>
      <c r="L12" s="272" t="s">
        <v>89</v>
      </c>
      <c r="M12" s="272"/>
      <c r="N12" s="272"/>
      <c r="O12" s="272"/>
      <c r="P12" s="48"/>
      <c r="Q12" s="272" t="s">
        <v>167</v>
      </c>
      <c r="R12" s="272"/>
      <c r="S12" s="276" t="s">
        <v>48</v>
      </c>
      <c r="T12" s="277"/>
      <c r="U12" s="277"/>
      <c r="V12" s="277"/>
      <c r="W12" s="278"/>
    </row>
    <row r="13" spans="1:23" s="49" customFormat="1" ht="67.2" thickTop="1" thickBot="1">
      <c r="A13" s="272"/>
      <c r="B13" s="50" t="s">
        <v>41</v>
      </c>
      <c r="C13" s="50" t="s">
        <v>9</v>
      </c>
      <c r="D13" s="50" t="s">
        <v>42</v>
      </c>
      <c r="E13" s="50" t="s">
        <v>69</v>
      </c>
      <c r="F13" s="50" t="s">
        <v>70</v>
      </c>
      <c r="G13" s="50" t="s">
        <v>81</v>
      </c>
      <c r="H13" s="50" t="s">
        <v>72</v>
      </c>
      <c r="I13" s="50" t="s">
        <v>71</v>
      </c>
      <c r="J13" s="50" t="s">
        <v>82</v>
      </c>
      <c r="K13" s="50" t="s">
        <v>83</v>
      </c>
      <c r="L13" s="50" t="s">
        <v>102</v>
      </c>
      <c r="M13" s="50" t="s">
        <v>92</v>
      </c>
      <c r="N13" s="50" t="s">
        <v>25</v>
      </c>
      <c r="O13" s="51" t="s">
        <v>67</v>
      </c>
      <c r="P13" s="50" t="s">
        <v>103</v>
      </c>
      <c r="Q13" s="52" t="s">
        <v>85</v>
      </c>
      <c r="R13" s="50" t="s">
        <v>25</v>
      </c>
      <c r="S13" s="53" t="s">
        <v>133</v>
      </c>
      <c r="T13" s="53" t="s">
        <v>49</v>
      </c>
      <c r="U13" s="53"/>
      <c r="V13" s="53" t="s">
        <v>50</v>
      </c>
      <c r="W13" s="54" t="s">
        <v>51</v>
      </c>
    </row>
    <row r="14" spans="1:23" ht="15" thickTop="1" thickBot="1">
      <c r="A14" s="54">
        <v>1</v>
      </c>
      <c r="B14" s="260" t="s">
        <v>211</v>
      </c>
      <c r="C14" s="1"/>
      <c r="D14" s="2"/>
      <c r="E14" s="2"/>
      <c r="F14" s="2"/>
      <c r="G14" s="2"/>
      <c r="H14" s="2"/>
      <c r="I14" s="2"/>
      <c r="J14" s="2"/>
      <c r="K14" s="2"/>
      <c r="L14" s="2"/>
      <c r="M14" s="2"/>
      <c r="N14" s="2"/>
      <c r="O14" s="2"/>
      <c r="P14" s="55">
        <f t="shared" ref="P14:P17" si="0">+SUM(C14:O14)</f>
        <v>0</v>
      </c>
      <c r="Q14" s="1"/>
      <c r="R14" s="2"/>
      <c r="S14" s="2"/>
      <c r="T14" s="2"/>
      <c r="U14" s="2"/>
      <c r="V14" s="2"/>
      <c r="W14" s="4"/>
    </row>
    <row r="15" spans="1:23" ht="15" thickTop="1" thickBot="1">
      <c r="A15" s="54">
        <v>2</v>
      </c>
      <c r="B15" s="260" t="s">
        <v>212</v>
      </c>
      <c r="C15" s="1"/>
      <c r="D15" s="2"/>
      <c r="E15" s="2"/>
      <c r="F15" s="2"/>
      <c r="G15" s="2"/>
      <c r="H15" s="2"/>
      <c r="I15" s="2"/>
      <c r="J15" s="2"/>
      <c r="K15" s="2"/>
      <c r="L15" s="2"/>
      <c r="M15" s="2"/>
      <c r="N15" s="2"/>
      <c r="O15" s="2"/>
      <c r="P15" s="55">
        <f t="shared" si="0"/>
        <v>0</v>
      </c>
      <c r="Q15" s="1"/>
      <c r="R15" s="2"/>
      <c r="S15" s="2"/>
      <c r="T15" s="2"/>
      <c r="U15" s="6"/>
      <c r="V15" s="6"/>
      <c r="W15" s="7"/>
    </row>
    <row r="16" spans="1:23" ht="15" thickTop="1" thickBot="1">
      <c r="A16" s="54">
        <v>3</v>
      </c>
      <c r="B16" s="260" t="s">
        <v>213</v>
      </c>
      <c r="C16" s="1"/>
      <c r="D16" s="2"/>
      <c r="E16" s="2"/>
      <c r="F16" s="2"/>
      <c r="G16" s="2"/>
      <c r="H16" s="2"/>
      <c r="I16" s="2"/>
      <c r="J16" s="2"/>
      <c r="K16" s="2"/>
      <c r="L16" s="2"/>
      <c r="M16" s="2"/>
      <c r="N16" s="2"/>
      <c r="O16" s="2"/>
      <c r="P16" s="55">
        <f t="shared" si="0"/>
        <v>0</v>
      </c>
      <c r="Q16" s="1"/>
      <c r="R16" s="2"/>
      <c r="S16" s="2"/>
      <c r="T16" s="2"/>
      <c r="U16" s="6"/>
      <c r="V16" s="6"/>
      <c r="W16" s="7"/>
    </row>
    <row r="17" spans="1:23" ht="15" thickTop="1" thickBot="1">
      <c r="A17" s="54">
        <v>4</v>
      </c>
      <c r="B17" s="260" t="s">
        <v>214</v>
      </c>
      <c r="C17" s="1"/>
      <c r="D17" s="2"/>
      <c r="E17" s="2"/>
      <c r="F17" s="2"/>
      <c r="G17" s="2"/>
      <c r="H17" s="2"/>
      <c r="I17" s="2"/>
      <c r="J17" s="2"/>
      <c r="K17" s="2"/>
      <c r="L17" s="2"/>
      <c r="M17" s="2"/>
      <c r="N17" s="2"/>
      <c r="O17" s="2"/>
      <c r="P17" s="55">
        <f t="shared" si="0"/>
        <v>0</v>
      </c>
      <c r="Q17" s="1"/>
      <c r="R17" s="2"/>
      <c r="S17" s="2"/>
      <c r="T17" s="2"/>
      <c r="U17" s="6"/>
      <c r="V17" s="6"/>
      <c r="W17" s="7"/>
    </row>
    <row r="18" spans="1:23" ht="15" thickTop="1" thickBot="1">
      <c r="A18" s="54">
        <v>5</v>
      </c>
      <c r="B18" s="260" t="s">
        <v>215</v>
      </c>
      <c r="C18" s="1"/>
      <c r="D18" s="2"/>
      <c r="E18" s="2"/>
      <c r="F18" s="2"/>
      <c r="G18" s="2"/>
      <c r="H18" s="2"/>
      <c r="I18" s="2"/>
      <c r="J18" s="2"/>
      <c r="K18" s="2"/>
      <c r="L18" s="2"/>
      <c r="M18" s="2"/>
      <c r="N18" s="2"/>
      <c r="O18" s="2"/>
      <c r="P18" s="55">
        <f>+SUM(C18:O18)</f>
        <v>0</v>
      </c>
      <c r="Q18" s="1"/>
      <c r="R18" s="2"/>
      <c r="S18" s="2"/>
      <c r="T18" s="2"/>
      <c r="U18" s="6"/>
      <c r="V18" s="6"/>
      <c r="W18" s="7"/>
    </row>
    <row r="19" spans="1:23" ht="15" thickTop="1" thickBot="1">
      <c r="A19" s="54">
        <v>6</v>
      </c>
      <c r="B19" s="260" t="s">
        <v>216</v>
      </c>
      <c r="C19" s="1"/>
      <c r="D19" s="2"/>
      <c r="E19" s="2"/>
      <c r="F19" s="2"/>
      <c r="G19" s="2"/>
      <c r="H19" s="2"/>
      <c r="I19" s="2"/>
      <c r="J19" s="2"/>
      <c r="K19" s="2"/>
      <c r="L19" s="2"/>
      <c r="M19" s="2"/>
      <c r="N19" s="2"/>
      <c r="O19" s="2"/>
      <c r="P19" s="55">
        <f t="shared" ref="P19:P25" si="1">+SUM(C19:O19)</f>
        <v>0</v>
      </c>
      <c r="Q19" s="1"/>
      <c r="R19" s="2"/>
      <c r="S19" s="2"/>
      <c r="T19" s="2"/>
      <c r="U19" s="6"/>
      <c r="V19" s="6"/>
      <c r="W19" s="7"/>
    </row>
    <row r="20" spans="1:23" ht="15" thickTop="1" thickBot="1">
      <c r="A20" s="54">
        <v>7</v>
      </c>
      <c r="B20" s="260" t="s">
        <v>217</v>
      </c>
      <c r="C20" s="1"/>
      <c r="D20" s="2"/>
      <c r="E20" s="2"/>
      <c r="F20" s="2"/>
      <c r="G20" s="2"/>
      <c r="H20" s="2"/>
      <c r="I20" s="2"/>
      <c r="J20" s="2"/>
      <c r="K20" s="2"/>
      <c r="L20" s="2"/>
      <c r="M20" s="2"/>
      <c r="N20" s="2"/>
      <c r="O20" s="2"/>
      <c r="P20" s="55">
        <f>+SUM(C20:O20)</f>
        <v>0</v>
      </c>
      <c r="Q20" s="1"/>
      <c r="R20" s="2"/>
      <c r="S20" s="2"/>
      <c r="T20" s="2"/>
      <c r="U20" s="6"/>
      <c r="V20" s="6"/>
      <c r="W20" s="7"/>
    </row>
    <row r="21" spans="1:23" ht="15" thickTop="1" thickBot="1">
      <c r="A21" s="54">
        <v>8</v>
      </c>
      <c r="B21" s="260" t="s">
        <v>218</v>
      </c>
      <c r="C21" s="1"/>
      <c r="D21" s="2"/>
      <c r="E21" s="2"/>
      <c r="F21" s="2"/>
      <c r="G21" s="2"/>
      <c r="H21" s="2"/>
      <c r="I21" s="2"/>
      <c r="J21" s="2"/>
      <c r="K21" s="2"/>
      <c r="L21" s="2"/>
      <c r="M21" s="2"/>
      <c r="N21" s="2"/>
      <c r="O21" s="2"/>
      <c r="P21" s="55">
        <f t="shared" si="1"/>
        <v>0</v>
      </c>
      <c r="Q21" s="1"/>
      <c r="R21" s="2"/>
      <c r="S21" s="2"/>
      <c r="T21" s="2"/>
      <c r="U21" s="6"/>
      <c r="V21" s="6"/>
      <c r="W21" s="7"/>
    </row>
    <row r="22" spans="1:23" ht="15" thickTop="1" thickBot="1">
      <c r="A22" s="54">
        <v>9</v>
      </c>
      <c r="B22" s="260" t="s">
        <v>219</v>
      </c>
      <c r="C22" s="1"/>
      <c r="D22" s="2"/>
      <c r="E22" s="2"/>
      <c r="F22" s="2"/>
      <c r="G22" s="2"/>
      <c r="H22" s="2"/>
      <c r="I22" s="2"/>
      <c r="J22" s="2"/>
      <c r="K22" s="2"/>
      <c r="L22" s="2"/>
      <c r="M22" s="2"/>
      <c r="N22" s="2"/>
      <c r="O22" s="2"/>
      <c r="P22" s="55">
        <f t="shared" si="1"/>
        <v>0</v>
      </c>
      <c r="Q22" s="1"/>
      <c r="R22" s="2"/>
      <c r="S22" s="2"/>
      <c r="T22" s="2"/>
      <c r="U22" s="6"/>
      <c r="V22" s="6"/>
      <c r="W22" s="7"/>
    </row>
    <row r="23" spans="1:23" ht="15" thickTop="1" thickBot="1">
      <c r="A23" s="54">
        <v>10</v>
      </c>
      <c r="B23" s="260" t="s">
        <v>220</v>
      </c>
      <c r="C23" s="1"/>
      <c r="D23" s="2"/>
      <c r="E23" s="2"/>
      <c r="F23" s="2"/>
      <c r="G23" s="2"/>
      <c r="H23" s="2"/>
      <c r="I23" s="2"/>
      <c r="J23" s="2"/>
      <c r="K23" s="2"/>
      <c r="L23" s="2"/>
      <c r="M23" s="2"/>
      <c r="N23" s="2"/>
      <c r="O23" s="2"/>
      <c r="P23" s="55">
        <f t="shared" si="1"/>
        <v>0</v>
      </c>
      <c r="Q23" s="1"/>
      <c r="R23" s="2"/>
      <c r="S23" s="2"/>
      <c r="T23" s="2"/>
      <c r="U23" s="6"/>
      <c r="V23" s="6"/>
      <c r="W23" s="7"/>
    </row>
    <row r="24" spans="1:23" ht="15" thickTop="1" thickBot="1">
      <c r="A24" s="54">
        <v>11</v>
      </c>
      <c r="B24" s="260" t="s">
        <v>221</v>
      </c>
      <c r="C24" s="1"/>
      <c r="D24" s="2"/>
      <c r="E24" s="2"/>
      <c r="F24" s="2"/>
      <c r="G24" s="2"/>
      <c r="H24" s="2"/>
      <c r="I24" s="2"/>
      <c r="J24" s="2"/>
      <c r="K24" s="2"/>
      <c r="L24" s="2"/>
      <c r="M24" s="2"/>
      <c r="N24" s="2"/>
      <c r="O24" s="2"/>
      <c r="P24" s="55">
        <f t="shared" si="1"/>
        <v>0</v>
      </c>
      <c r="Q24" s="1"/>
      <c r="R24" s="2"/>
      <c r="S24" s="2"/>
      <c r="T24" s="2"/>
      <c r="U24" s="6"/>
      <c r="V24" s="6"/>
      <c r="W24" s="7"/>
    </row>
    <row r="25" spans="1:23" ht="15" thickTop="1" thickBot="1">
      <c r="A25" s="56">
        <v>12</v>
      </c>
      <c r="B25" s="56" t="s">
        <v>222</v>
      </c>
      <c r="C25" s="1"/>
      <c r="D25" s="2"/>
      <c r="E25" s="2"/>
      <c r="F25" s="2"/>
      <c r="G25" s="2"/>
      <c r="H25" s="2"/>
      <c r="I25" s="2"/>
      <c r="J25" s="2"/>
      <c r="K25" s="2"/>
      <c r="L25" s="2"/>
      <c r="M25" s="2"/>
      <c r="N25" s="2"/>
      <c r="O25" s="2"/>
      <c r="P25" s="55">
        <f t="shared" si="1"/>
        <v>0</v>
      </c>
      <c r="Q25" s="1"/>
      <c r="R25" s="2"/>
      <c r="S25" s="2"/>
      <c r="T25" s="2"/>
      <c r="U25" s="9"/>
      <c r="V25" s="9"/>
      <c r="W25" s="10"/>
    </row>
    <row r="26" spans="1:23" s="49" customFormat="1" ht="15" thickTop="1" thickBot="1">
      <c r="A26" s="287" t="s">
        <v>43</v>
      </c>
      <c r="B26" s="287"/>
      <c r="C26" s="55">
        <f>SUM(C14:C25)</f>
        <v>0</v>
      </c>
      <c r="D26" s="55">
        <f t="shared" ref="D26:O26" si="2">SUM(D14:D25)</f>
        <v>0</v>
      </c>
      <c r="E26" s="55">
        <f t="shared" si="2"/>
        <v>0</v>
      </c>
      <c r="F26" s="55">
        <f t="shared" si="2"/>
        <v>0</v>
      </c>
      <c r="G26" s="55">
        <f t="shared" si="2"/>
        <v>0</v>
      </c>
      <c r="H26" s="55">
        <f t="shared" si="2"/>
        <v>0</v>
      </c>
      <c r="I26" s="55">
        <f t="shared" si="2"/>
        <v>0</v>
      </c>
      <c r="J26" s="55">
        <f t="shared" si="2"/>
        <v>0</v>
      </c>
      <c r="K26" s="55">
        <f t="shared" si="2"/>
        <v>0</v>
      </c>
      <c r="L26" s="55">
        <f t="shared" si="2"/>
        <v>0</v>
      </c>
      <c r="M26" s="55">
        <f t="shared" si="2"/>
        <v>0</v>
      </c>
      <c r="N26" s="55">
        <f t="shared" si="2"/>
        <v>0</v>
      </c>
      <c r="O26" s="114">
        <f t="shared" si="2"/>
        <v>0</v>
      </c>
      <c r="P26" s="55">
        <f t="shared" ref="P26:V26" si="3">SUM(P14:P25)</f>
        <v>0</v>
      </c>
      <c r="Q26" s="115">
        <f t="shared" si="3"/>
        <v>0</v>
      </c>
      <c r="R26" s="55">
        <f t="shared" si="3"/>
        <v>0</v>
      </c>
      <c r="S26" s="55">
        <f t="shared" si="3"/>
        <v>0</v>
      </c>
      <c r="T26" s="55">
        <f t="shared" si="3"/>
        <v>0</v>
      </c>
      <c r="U26" s="55"/>
      <c r="V26" s="55">
        <f t="shared" si="3"/>
        <v>0</v>
      </c>
      <c r="W26" s="116"/>
    </row>
    <row r="27" spans="1:23" ht="14.4" thickTop="1"/>
    <row r="29" spans="1:23" ht="22.5" customHeight="1" thickBot="1"/>
    <row r="30" spans="1:23" s="49" customFormat="1" ht="20.25" customHeight="1" thickTop="1" thickBot="1">
      <c r="A30" s="272" t="s">
        <v>40</v>
      </c>
      <c r="B30" s="272" t="s">
        <v>41</v>
      </c>
      <c r="C30" s="272" t="s">
        <v>90</v>
      </c>
      <c r="D30" s="272"/>
      <c r="E30" s="272"/>
      <c r="F30" s="272"/>
      <c r="G30" s="272"/>
      <c r="H30" s="272"/>
      <c r="I30" s="272" t="s">
        <v>100</v>
      </c>
      <c r="J30" s="272"/>
      <c r="K30" s="272"/>
      <c r="L30" s="272"/>
      <c r="M30" s="272"/>
      <c r="N30" s="272" t="s">
        <v>105</v>
      </c>
      <c r="O30" s="272" t="s">
        <v>104</v>
      </c>
      <c r="P30" s="272" t="s">
        <v>94</v>
      </c>
      <c r="Q30" s="272"/>
      <c r="R30" s="272"/>
      <c r="S30" s="272"/>
      <c r="T30" s="272"/>
      <c r="U30" s="272"/>
      <c r="V30" s="272"/>
      <c r="W30" s="57"/>
    </row>
    <row r="31" spans="1:23" s="49" customFormat="1" ht="25.5" customHeight="1" thickTop="1" thickBot="1">
      <c r="A31" s="288"/>
      <c r="B31" s="288"/>
      <c r="C31" s="254" t="s">
        <v>194</v>
      </c>
      <c r="D31" s="58" t="s">
        <v>44</v>
      </c>
      <c r="E31" s="58" t="s">
        <v>45</v>
      </c>
      <c r="F31" s="256" t="s">
        <v>196</v>
      </c>
      <c r="G31" s="272" t="s">
        <v>107</v>
      </c>
      <c r="H31" s="272"/>
      <c r="I31" s="58" t="s">
        <v>91</v>
      </c>
      <c r="J31" s="58" t="s">
        <v>101</v>
      </c>
      <c r="K31" s="292" t="s">
        <v>172</v>
      </c>
      <c r="L31" s="292" t="s">
        <v>171</v>
      </c>
      <c r="M31" s="294" t="s">
        <v>93</v>
      </c>
      <c r="N31" s="272"/>
      <c r="O31" s="272"/>
      <c r="P31" s="276" t="s">
        <v>97</v>
      </c>
      <c r="Q31" s="277"/>
      <c r="R31" s="277"/>
      <c r="S31" s="277"/>
      <c r="T31" s="277"/>
      <c r="U31" s="278"/>
      <c r="V31" s="272" t="s">
        <v>163</v>
      </c>
      <c r="W31" s="272"/>
    </row>
    <row r="32" spans="1:23" s="49" customFormat="1" ht="54.75" customHeight="1" thickTop="1" thickBot="1">
      <c r="A32" s="288"/>
      <c r="B32" s="288"/>
      <c r="C32" s="59"/>
      <c r="D32" s="59"/>
      <c r="E32" s="59"/>
      <c r="F32" s="59"/>
      <c r="G32" s="59" t="s">
        <v>109</v>
      </c>
      <c r="H32" s="59" t="s">
        <v>108</v>
      </c>
      <c r="I32" s="59"/>
      <c r="J32" s="59"/>
      <c r="K32" s="293"/>
      <c r="L32" s="293"/>
      <c r="M32" s="295"/>
      <c r="N32" s="272"/>
      <c r="O32" s="272"/>
      <c r="P32" s="50" t="s">
        <v>95</v>
      </c>
      <c r="Q32" s="50" t="s">
        <v>111</v>
      </c>
      <c r="R32" s="50" t="s">
        <v>98</v>
      </c>
      <c r="S32" s="50" t="s">
        <v>96</v>
      </c>
      <c r="T32" s="50" t="s">
        <v>164</v>
      </c>
      <c r="U32" s="50" t="s">
        <v>51</v>
      </c>
      <c r="V32" s="50" t="s">
        <v>89</v>
      </c>
      <c r="W32" s="50" t="s">
        <v>51</v>
      </c>
    </row>
    <row r="33" spans="1:23" ht="27.6" thickTop="1" thickBot="1">
      <c r="A33" s="54">
        <v>1</v>
      </c>
      <c r="B33" s="260" t="s">
        <v>211</v>
      </c>
      <c r="C33" s="1"/>
      <c r="D33" s="2"/>
      <c r="E33" s="2"/>
      <c r="F33" s="3"/>
      <c r="G33" s="55">
        <f t="shared" ref="G33:G44" si="4">+M14</f>
        <v>0</v>
      </c>
      <c r="H33" s="55">
        <f t="shared" ref="H33:H37" si="5">+G33</f>
        <v>0</v>
      </c>
      <c r="I33" s="1"/>
      <c r="J33" s="2"/>
      <c r="K33" s="2"/>
      <c r="L33" s="2"/>
      <c r="M33" s="2"/>
      <c r="N33" s="55">
        <f>SUM(C33:L33)</f>
        <v>0</v>
      </c>
      <c r="O33" s="55">
        <f>+P14-N33</f>
        <v>0</v>
      </c>
      <c r="P33" s="1"/>
      <c r="Q33" s="2"/>
      <c r="R33" s="2"/>
      <c r="S33" s="2"/>
      <c r="T33" s="2"/>
      <c r="U33" s="2"/>
      <c r="V33" s="2"/>
      <c r="W33" s="125" t="s">
        <v>179</v>
      </c>
    </row>
    <row r="34" spans="1:23" ht="27.6" thickTop="1" thickBot="1">
      <c r="A34" s="54">
        <v>2</v>
      </c>
      <c r="B34" s="260" t="s">
        <v>212</v>
      </c>
      <c r="C34" s="1"/>
      <c r="D34" s="2"/>
      <c r="E34" s="2"/>
      <c r="F34" s="3"/>
      <c r="G34" s="55">
        <f t="shared" si="4"/>
        <v>0</v>
      </c>
      <c r="H34" s="55">
        <f t="shared" si="5"/>
        <v>0</v>
      </c>
      <c r="I34" s="1"/>
      <c r="J34" s="2"/>
      <c r="K34" s="6"/>
      <c r="L34" s="2"/>
      <c r="M34" s="2"/>
      <c r="N34" s="55">
        <f>SUM(C34:L34)</f>
        <v>0</v>
      </c>
      <c r="O34" s="55">
        <f t="shared" ref="O34:O44" si="6">+P15-N34</f>
        <v>0</v>
      </c>
      <c r="P34" s="5"/>
      <c r="Q34" s="2"/>
      <c r="R34" s="6"/>
      <c r="S34" s="6"/>
      <c r="T34" s="6"/>
      <c r="U34" s="6"/>
      <c r="V34" s="6"/>
      <c r="W34" s="125" t="s">
        <v>180</v>
      </c>
    </row>
    <row r="35" spans="1:23" ht="40.799999999999997" thickTop="1" thickBot="1">
      <c r="A35" s="54">
        <v>3</v>
      </c>
      <c r="B35" s="260" t="s">
        <v>213</v>
      </c>
      <c r="C35" s="1"/>
      <c r="D35" s="2"/>
      <c r="E35" s="2"/>
      <c r="F35" s="3"/>
      <c r="G35" s="55">
        <f t="shared" si="4"/>
        <v>0</v>
      </c>
      <c r="H35" s="55">
        <f t="shared" si="5"/>
        <v>0</v>
      </c>
      <c r="I35" s="1"/>
      <c r="J35" s="2"/>
      <c r="K35" s="6"/>
      <c r="L35" s="2"/>
      <c r="M35" s="2"/>
      <c r="N35" s="55">
        <f>SUM(C35:L35)</f>
        <v>0</v>
      </c>
      <c r="O35" s="55">
        <f t="shared" si="6"/>
        <v>0</v>
      </c>
      <c r="P35" s="5"/>
      <c r="Q35" s="2"/>
      <c r="R35" s="6"/>
      <c r="S35" s="6"/>
      <c r="T35" s="6"/>
      <c r="U35" s="6"/>
      <c r="V35" s="6"/>
      <c r="W35" s="125" t="s">
        <v>181</v>
      </c>
    </row>
    <row r="36" spans="1:23" ht="40.799999999999997" thickTop="1" thickBot="1">
      <c r="A36" s="54">
        <v>4</v>
      </c>
      <c r="B36" s="260" t="s">
        <v>214</v>
      </c>
      <c r="C36" s="1"/>
      <c r="D36" s="2"/>
      <c r="E36" s="2"/>
      <c r="F36" s="3"/>
      <c r="G36" s="55">
        <f t="shared" si="4"/>
        <v>0</v>
      </c>
      <c r="H36" s="55">
        <f t="shared" si="5"/>
        <v>0</v>
      </c>
      <c r="I36" s="1"/>
      <c r="J36" s="2"/>
      <c r="K36" s="6"/>
      <c r="L36" s="2"/>
      <c r="M36" s="2"/>
      <c r="N36" s="55">
        <f>SUM(C36:L36)</f>
        <v>0</v>
      </c>
      <c r="O36" s="55">
        <f t="shared" si="6"/>
        <v>0</v>
      </c>
      <c r="P36" s="5"/>
      <c r="Q36" s="2"/>
      <c r="R36" s="6"/>
      <c r="S36" s="6"/>
      <c r="T36" s="6"/>
      <c r="U36" s="6"/>
      <c r="V36" s="6"/>
      <c r="W36" s="125" t="s">
        <v>29</v>
      </c>
    </row>
    <row r="37" spans="1:23" ht="27.6" thickTop="1" thickBot="1">
      <c r="A37" s="54">
        <v>5</v>
      </c>
      <c r="B37" s="260" t="s">
        <v>215</v>
      </c>
      <c r="C37" s="1"/>
      <c r="D37" s="2"/>
      <c r="E37" s="2"/>
      <c r="F37" s="3"/>
      <c r="G37" s="55">
        <f t="shared" si="4"/>
        <v>0</v>
      </c>
      <c r="H37" s="55">
        <f t="shared" si="5"/>
        <v>0</v>
      </c>
      <c r="I37" s="1"/>
      <c r="J37" s="2"/>
      <c r="K37" s="6"/>
      <c r="L37" s="2"/>
      <c r="M37" s="2"/>
      <c r="N37" s="55">
        <f t="shared" ref="N37:N44" si="7">SUM(C37:L37)</f>
        <v>0</v>
      </c>
      <c r="O37" s="55">
        <f t="shared" si="6"/>
        <v>0</v>
      </c>
      <c r="P37" s="5"/>
      <c r="Q37" s="2"/>
      <c r="R37" s="6"/>
      <c r="S37" s="6"/>
      <c r="T37" s="6"/>
      <c r="U37" s="6"/>
      <c r="V37" s="6"/>
      <c r="W37" s="125" t="s">
        <v>31</v>
      </c>
    </row>
    <row r="38" spans="1:23" ht="15" thickTop="1" thickBot="1">
      <c r="A38" s="54">
        <v>6</v>
      </c>
      <c r="B38" s="260" t="s">
        <v>216</v>
      </c>
      <c r="C38" s="1"/>
      <c r="D38" s="2"/>
      <c r="E38" s="2"/>
      <c r="F38" s="3"/>
      <c r="G38" s="55">
        <f t="shared" si="4"/>
        <v>0</v>
      </c>
      <c r="H38" s="55">
        <f t="shared" ref="H38:H44" si="8">+G38</f>
        <v>0</v>
      </c>
      <c r="I38" s="1"/>
      <c r="J38" s="2"/>
      <c r="K38" s="6"/>
      <c r="L38" s="2"/>
      <c r="M38" s="2"/>
      <c r="N38" s="55">
        <f>SUM(C38:L38)</f>
        <v>0</v>
      </c>
      <c r="O38" s="55">
        <f t="shared" si="6"/>
        <v>0</v>
      </c>
      <c r="P38" s="5"/>
      <c r="Q38" s="2"/>
      <c r="R38" s="6"/>
      <c r="S38" s="6"/>
      <c r="T38" s="6"/>
      <c r="U38" s="6"/>
      <c r="V38" s="6"/>
      <c r="W38" s="125" t="s">
        <v>137</v>
      </c>
    </row>
    <row r="39" spans="1:23" ht="15" thickTop="1" thickBot="1">
      <c r="A39" s="54">
        <v>7</v>
      </c>
      <c r="B39" s="260" t="s">
        <v>217</v>
      </c>
      <c r="C39" s="1"/>
      <c r="D39" s="2"/>
      <c r="E39" s="2"/>
      <c r="F39" s="3"/>
      <c r="G39" s="55">
        <f t="shared" si="4"/>
        <v>0</v>
      </c>
      <c r="H39" s="55">
        <f t="shared" si="8"/>
        <v>0</v>
      </c>
      <c r="I39" s="1"/>
      <c r="J39" s="2"/>
      <c r="K39" s="6"/>
      <c r="L39" s="2"/>
      <c r="M39" s="2"/>
      <c r="N39" s="55">
        <f t="shared" si="7"/>
        <v>0</v>
      </c>
      <c r="O39" s="55">
        <f t="shared" si="6"/>
        <v>0</v>
      </c>
      <c r="P39" s="5"/>
      <c r="Q39" s="2"/>
      <c r="R39" s="6"/>
      <c r="S39" s="6"/>
      <c r="T39" s="6"/>
      <c r="U39" s="6"/>
      <c r="V39" s="6"/>
      <c r="W39" s="125" t="s">
        <v>138</v>
      </c>
    </row>
    <row r="40" spans="1:23" ht="27.6" thickTop="1" thickBot="1">
      <c r="A40" s="54">
        <v>8</v>
      </c>
      <c r="B40" s="260" t="s">
        <v>218</v>
      </c>
      <c r="C40" s="1"/>
      <c r="D40" s="2"/>
      <c r="E40" s="2"/>
      <c r="F40" s="3"/>
      <c r="G40" s="55">
        <f t="shared" si="4"/>
        <v>0</v>
      </c>
      <c r="H40" s="55">
        <f t="shared" si="8"/>
        <v>0</v>
      </c>
      <c r="I40" s="1"/>
      <c r="J40" s="2"/>
      <c r="K40" s="6"/>
      <c r="L40" s="2"/>
      <c r="M40" s="2"/>
      <c r="N40" s="55">
        <f>SUM(C40:L40)</f>
        <v>0</v>
      </c>
      <c r="O40" s="55">
        <f t="shared" si="6"/>
        <v>0</v>
      </c>
      <c r="P40" s="5"/>
      <c r="Q40" s="2"/>
      <c r="R40" s="6"/>
      <c r="S40" s="6"/>
      <c r="T40" s="6"/>
      <c r="U40" s="6"/>
      <c r="V40" s="6"/>
      <c r="W40" s="125" t="s">
        <v>99</v>
      </c>
    </row>
    <row r="41" spans="1:23" ht="15" thickTop="1" thickBot="1">
      <c r="A41" s="54">
        <v>9</v>
      </c>
      <c r="B41" s="260" t="s">
        <v>219</v>
      </c>
      <c r="C41" s="1"/>
      <c r="D41" s="2"/>
      <c r="E41" s="2"/>
      <c r="F41" s="3"/>
      <c r="G41" s="55">
        <f t="shared" si="4"/>
        <v>0</v>
      </c>
      <c r="H41" s="55">
        <f t="shared" si="8"/>
        <v>0</v>
      </c>
      <c r="I41" s="1"/>
      <c r="J41" s="2"/>
      <c r="K41" s="6"/>
      <c r="L41" s="2"/>
      <c r="M41" s="2"/>
      <c r="N41" s="55">
        <f t="shared" si="7"/>
        <v>0</v>
      </c>
      <c r="O41" s="55">
        <f t="shared" si="6"/>
        <v>0</v>
      </c>
      <c r="P41" s="5"/>
      <c r="Q41" s="2"/>
      <c r="R41" s="6"/>
      <c r="S41" s="6"/>
      <c r="T41" s="6"/>
      <c r="U41" s="6"/>
      <c r="V41" s="6"/>
      <c r="W41" s="126"/>
    </row>
    <row r="42" spans="1:23" ht="15" thickTop="1" thickBot="1">
      <c r="A42" s="54">
        <v>10</v>
      </c>
      <c r="B42" s="260" t="s">
        <v>220</v>
      </c>
      <c r="C42" s="1"/>
      <c r="D42" s="2"/>
      <c r="E42" s="2"/>
      <c r="F42" s="3"/>
      <c r="G42" s="55">
        <f t="shared" si="4"/>
        <v>0</v>
      </c>
      <c r="H42" s="55">
        <f t="shared" si="8"/>
        <v>0</v>
      </c>
      <c r="I42" s="1"/>
      <c r="J42" s="2"/>
      <c r="K42" s="6"/>
      <c r="L42" s="2"/>
      <c r="M42" s="2"/>
      <c r="N42" s="55">
        <f t="shared" si="7"/>
        <v>0</v>
      </c>
      <c r="O42" s="55">
        <f t="shared" si="6"/>
        <v>0</v>
      </c>
      <c r="P42" s="5"/>
      <c r="Q42" s="2"/>
      <c r="R42" s="6"/>
      <c r="S42" s="6"/>
      <c r="T42" s="6"/>
      <c r="U42" s="6"/>
      <c r="V42" s="6"/>
      <c r="W42" s="126"/>
    </row>
    <row r="43" spans="1:23" ht="15" thickTop="1" thickBot="1">
      <c r="A43" s="54">
        <v>11</v>
      </c>
      <c r="B43" s="260" t="s">
        <v>221</v>
      </c>
      <c r="C43" s="1"/>
      <c r="D43" s="2"/>
      <c r="E43" s="2"/>
      <c r="F43" s="3"/>
      <c r="G43" s="55">
        <f t="shared" si="4"/>
        <v>0</v>
      </c>
      <c r="H43" s="55">
        <f t="shared" si="8"/>
        <v>0</v>
      </c>
      <c r="I43" s="1"/>
      <c r="J43" s="2"/>
      <c r="K43" s="6"/>
      <c r="L43" s="2"/>
      <c r="M43" s="2"/>
      <c r="N43" s="55">
        <f t="shared" si="7"/>
        <v>0</v>
      </c>
      <c r="O43" s="55">
        <f t="shared" si="6"/>
        <v>0</v>
      </c>
      <c r="P43" s="5"/>
      <c r="Q43" s="2"/>
      <c r="R43" s="6"/>
      <c r="S43" s="6"/>
      <c r="T43" s="6"/>
      <c r="U43" s="6"/>
      <c r="V43" s="6"/>
      <c r="W43" s="126"/>
    </row>
    <row r="44" spans="1:23" ht="15" thickTop="1" thickBot="1">
      <c r="A44" s="56">
        <v>12</v>
      </c>
      <c r="B44" s="56" t="s">
        <v>222</v>
      </c>
      <c r="C44" s="1"/>
      <c r="D44" s="2"/>
      <c r="E44" s="2"/>
      <c r="F44" s="3"/>
      <c r="G44" s="60">
        <f t="shared" si="4"/>
        <v>0</v>
      </c>
      <c r="H44" s="60">
        <f t="shared" si="8"/>
        <v>0</v>
      </c>
      <c r="I44" s="1"/>
      <c r="J44" s="2"/>
      <c r="K44" s="6"/>
      <c r="L44" s="2"/>
      <c r="M44" s="2"/>
      <c r="N44" s="55">
        <f t="shared" si="7"/>
        <v>0</v>
      </c>
      <c r="O44" s="60">
        <f t="shared" si="6"/>
        <v>0</v>
      </c>
      <c r="P44" s="8"/>
      <c r="Q44" s="2"/>
      <c r="R44" s="9"/>
      <c r="S44" s="9"/>
      <c r="T44" s="9"/>
      <c r="U44" s="9"/>
      <c r="V44" s="9"/>
      <c r="W44" s="126"/>
    </row>
    <row r="45" spans="1:23" s="117" customFormat="1" ht="14.4" thickTop="1" thickBot="1">
      <c r="A45" s="286" t="s">
        <v>43</v>
      </c>
      <c r="B45" s="286"/>
      <c r="C45" s="55">
        <f t="shared" ref="C45:K45" si="9">SUM(C33:C44)</f>
        <v>0</v>
      </c>
      <c r="D45" s="55">
        <f t="shared" si="9"/>
        <v>0</v>
      </c>
      <c r="E45" s="55">
        <f t="shared" si="9"/>
        <v>0</v>
      </c>
      <c r="F45" s="55">
        <f t="shared" si="9"/>
        <v>0</v>
      </c>
      <c r="G45" s="55">
        <f t="shared" si="9"/>
        <v>0</v>
      </c>
      <c r="H45" s="55">
        <f t="shared" si="9"/>
        <v>0</v>
      </c>
      <c r="I45" s="55">
        <f t="shared" si="9"/>
        <v>0</v>
      </c>
      <c r="J45" s="55">
        <f t="shared" si="9"/>
        <v>0</v>
      </c>
      <c r="K45" s="55">
        <f t="shared" si="9"/>
        <v>0</v>
      </c>
      <c r="L45" s="55">
        <f>SUM(L33:L44)</f>
        <v>0</v>
      </c>
      <c r="M45" s="55"/>
      <c r="N45" s="55">
        <f>SUM(N33:N44)</f>
        <v>0</v>
      </c>
      <c r="O45" s="55">
        <f>SUM(O33:O44)</f>
        <v>0</v>
      </c>
      <c r="P45" s="55">
        <f t="shared" ref="P45:T45" si="10">SUM(P33:P44)</f>
        <v>0</v>
      </c>
      <c r="Q45" s="55">
        <f t="shared" si="10"/>
        <v>0</v>
      </c>
      <c r="R45" s="55">
        <f t="shared" si="10"/>
        <v>0</v>
      </c>
      <c r="S45" s="55">
        <f t="shared" si="10"/>
        <v>0</v>
      </c>
      <c r="T45" s="55">
        <f t="shared" si="10"/>
        <v>0</v>
      </c>
      <c r="U45" s="55"/>
      <c r="V45" s="55">
        <f>SUM(V33:V44)</f>
        <v>0</v>
      </c>
      <c r="W45" s="55"/>
    </row>
    <row r="46" spans="1:23" ht="15.6" thickTop="1">
      <c r="A46" s="30"/>
      <c r="B46" s="30"/>
      <c r="C46" s="30"/>
      <c r="D46" s="30"/>
      <c r="E46" s="30"/>
      <c r="F46" s="30"/>
      <c r="G46" s="30"/>
      <c r="H46" s="30"/>
      <c r="I46" s="30"/>
      <c r="J46" s="30"/>
      <c r="K46" s="30"/>
      <c r="L46" s="30"/>
      <c r="M46" s="30"/>
      <c r="N46" s="30"/>
      <c r="O46" s="133"/>
      <c r="P46" s="30"/>
      <c r="Q46" s="30"/>
      <c r="R46" s="30"/>
      <c r="S46" s="30"/>
      <c r="T46" s="30"/>
      <c r="U46" s="30"/>
      <c r="V46" s="30"/>
    </row>
    <row r="47" spans="1:23">
      <c r="B47" s="36">
        <v>1</v>
      </c>
      <c r="C47" s="290" t="s">
        <v>73</v>
      </c>
      <c r="D47" s="290"/>
      <c r="E47" s="291" t="s">
        <v>74</v>
      </c>
      <c r="F47" s="291"/>
      <c r="G47" s="291"/>
      <c r="H47" s="291"/>
      <c r="I47" s="291"/>
      <c r="J47" s="291"/>
      <c r="K47" s="291"/>
      <c r="L47" s="291"/>
      <c r="M47" s="291"/>
      <c r="N47" s="291"/>
      <c r="O47" s="291"/>
      <c r="P47" s="291"/>
      <c r="Q47" s="291"/>
      <c r="R47" s="291"/>
      <c r="S47" s="291"/>
      <c r="T47" s="291"/>
      <c r="U47" s="291"/>
      <c r="V47" s="291"/>
      <c r="W47" s="291"/>
    </row>
    <row r="48" spans="1:23">
      <c r="E48" s="289" t="s">
        <v>75</v>
      </c>
      <c r="F48" s="291"/>
      <c r="G48" s="291"/>
      <c r="H48" s="291"/>
      <c r="I48" s="291"/>
      <c r="J48" s="291"/>
      <c r="K48" s="291"/>
      <c r="L48" s="291"/>
      <c r="M48" s="291"/>
      <c r="N48" s="291"/>
      <c r="O48" s="291"/>
      <c r="P48" s="291"/>
      <c r="Q48" s="291"/>
      <c r="R48" s="291"/>
      <c r="S48" s="291" t="s">
        <v>46</v>
      </c>
      <c r="T48" s="291"/>
      <c r="U48" s="291"/>
      <c r="V48" s="291"/>
      <c r="W48" s="291"/>
    </row>
    <row r="49" spans="5:23">
      <c r="E49" s="289" t="s">
        <v>76</v>
      </c>
      <c r="F49" s="289"/>
      <c r="G49" s="289"/>
      <c r="H49" s="289"/>
      <c r="I49" s="289"/>
      <c r="J49" s="289"/>
      <c r="K49" s="289"/>
      <c r="L49" s="289"/>
      <c r="M49" s="289"/>
      <c r="N49" s="289"/>
      <c r="O49" s="289"/>
      <c r="P49" s="289"/>
      <c r="Q49" s="289"/>
      <c r="R49" s="289"/>
      <c r="S49" s="289"/>
      <c r="T49" s="289"/>
      <c r="U49" s="289"/>
      <c r="V49" s="289"/>
      <c r="W49" s="289"/>
    </row>
    <row r="50" spans="5:23">
      <c r="E50" s="289" t="s">
        <v>77</v>
      </c>
      <c r="F50" s="289"/>
      <c r="G50" s="289"/>
      <c r="H50" s="289"/>
      <c r="I50" s="289"/>
      <c r="J50" s="289"/>
      <c r="K50" s="289"/>
      <c r="L50" s="289"/>
      <c r="M50" s="289"/>
      <c r="N50" s="289"/>
      <c r="O50" s="289"/>
      <c r="P50" s="289"/>
      <c r="Q50" s="289"/>
      <c r="R50" s="289"/>
      <c r="S50" s="289"/>
      <c r="T50" s="289"/>
      <c r="U50" s="289"/>
      <c r="V50" s="289"/>
      <c r="W50" s="289"/>
    </row>
    <row r="51" spans="5:23">
      <c r="E51" s="289" t="s">
        <v>78</v>
      </c>
      <c r="F51" s="289"/>
      <c r="G51" s="289"/>
      <c r="H51" s="289"/>
      <c r="I51" s="289"/>
      <c r="J51" s="289"/>
      <c r="K51" s="289"/>
      <c r="L51" s="289"/>
      <c r="M51" s="289"/>
      <c r="N51" s="289"/>
      <c r="O51" s="289"/>
      <c r="P51" s="289"/>
      <c r="Q51" s="289"/>
      <c r="R51" s="289"/>
      <c r="S51" s="289"/>
      <c r="T51" s="289"/>
      <c r="U51" s="289"/>
      <c r="V51" s="289"/>
      <c r="W51" s="289"/>
    </row>
    <row r="52" spans="5:23">
      <c r="E52" s="289" t="s">
        <v>80</v>
      </c>
      <c r="F52" s="289"/>
      <c r="G52" s="289"/>
      <c r="H52" s="289"/>
      <c r="I52" s="289"/>
      <c r="J52" s="289"/>
      <c r="K52" s="289"/>
      <c r="L52" s="289"/>
      <c r="M52" s="289"/>
      <c r="N52" s="289"/>
      <c r="O52" s="289"/>
      <c r="P52" s="289"/>
      <c r="Q52" s="289"/>
      <c r="R52" s="289"/>
      <c r="S52" s="289"/>
      <c r="T52" s="289"/>
      <c r="U52" s="289"/>
      <c r="V52" s="289"/>
      <c r="W52" s="289"/>
    </row>
    <row r="53" spans="5:23">
      <c r="E53" s="289" t="s">
        <v>79</v>
      </c>
      <c r="F53" s="289"/>
      <c r="G53" s="289"/>
      <c r="H53" s="289"/>
      <c r="I53" s="289"/>
      <c r="J53" s="289"/>
      <c r="K53" s="289"/>
      <c r="L53" s="289"/>
      <c r="M53" s="289"/>
      <c r="N53" s="289"/>
      <c r="O53" s="289"/>
      <c r="P53" s="289"/>
      <c r="Q53" s="289"/>
      <c r="R53" s="289"/>
      <c r="S53" s="289"/>
      <c r="T53" s="289"/>
      <c r="U53" s="289"/>
      <c r="V53" s="289"/>
      <c r="W53" s="289"/>
    </row>
  </sheetData>
  <sheetProtection password="CA9C" sheet="1" objects="1" scenarios="1" selectLockedCells="1"/>
  <mergeCells count="41">
    <mergeCell ref="O30:O32"/>
    <mergeCell ref="I30:M30"/>
    <mergeCell ref="E51:W51"/>
    <mergeCell ref="E52:W52"/>
    <mergeCell ref="E53:W53"/>
    <mergeCell ref="C30:H30"/>
    <mergeCell ref="C47:D47"/>
    <mergeCell ref="E47:W47"/>
    <mergeCell ref="E48:W48"/>
    <mergeCell ref="E49:W49"/>
    <mergeCell ref="E50:W50"/>
    <mergeCell ref="K31:K32"/>
    <mergeCell ref="L31:L32"/>
    <mergeCell ref="M31:M32"/>
    <mergeCell ref="N30:N32"/>
    <mergeCell ref="Q12:R12"/>
    <mergeCell ref="S12:W12"/>
    <mergeCell ref="E12:F12"/>
    <mergeCell ref="G12:K12"/>
    <mergeCell ref="L12:O12"/>
    <mergeCell ref="A45:B45"/>
    <mergeCell ref="A26:B26"/>
    <mergeCell ref="A30:A32"/>
    <mergeCell ref="B30:B32"/>
    <mergeCell ref="A12:A13"/>
    <mergeCell ref="A1:W1"/>
    <mergeCell ref="C12:D12"/>
    <mergeCell ref="H7:J7"/>
    <mergeCell ref="P31:U31"/>
    <mergeCell ref="A2:W2"/>
    <mergeCell ref="B4:C4"/>
    <mergeCell ref="B5:C5"/>
    <mergeCell ref="H5:J5"/>
    <mergeCell ref="B7:C7"/>
    <mergeCell ref="H4:J4"/>
    <mergeCell ref="H6:J6"/>
    <mergeCell ref="B6:C6"/>
    <mergeCell ref="G31:H31"/>
    <mergeCell ref="B8:C8"/>
    <mergeCell ref="P30:V30"/>
    <mergeCell ref="V31:W31"/>
  </mergeCells>
  <printOptions horizontalCentered="1"/>
  <pageMargins left="0.7" right="0.7" top="0.75" bottom="0.75" header="0.3" footer="0.3"/>
  <pageSetup paperSize="9" scale="40" orientation="landscape" r:id="rId1"/>
  <headerFooter>
    <oddHeader>Page &amp;P</oddHeader>
    <oddFooter>&amp;C&amp;K00-024ACTAX FINANCIAL SERVICES9425712619</oddFooter>
  </headerFooter>
  <drawing r:id="rId2"/>
  <legacyDrawing r:id="rId3"/>
</worksheet>
</file>

<file path=xl/worksheets/sheet2.xml><?xml version="1.0" encoding="utf-8"?>
<worksheet xmlns="http://schemas.openxmlformats.org/spreadsheetml/2006/main" xmlns:r="http://schemas.openxmlformats.org/officeDocument/2006/relationships">
  <dimension ref="A1:G16"/>
  <sheetViews>
    <sheetView view="pageBreakPreview" zoomScale="120" zoomScaleSheetLayoutView="120" workbookViewId="0">
      <selection activeCell="E9" sqref="E9"/>
    </sheetView>
  </sheetViews>
  <sheetFormatPr defaultColWidth="9.109375" defaultRowHeight="14.4"/>
  <cols>
    <col min="1" max="1" width="2.44140625" style="15" customWidth="1"/>
    <col min="2" max="2" width="21.5546875" style="15" customWidth="1"/>
    <col min="3" max="3" width="29.109375" style="15" bestFit="1" customWidth="1"/>
    <col min="4" max="4" width="26.109375" style="15" customWidth="1"/>
    <col min="5" max="5" width="22.109375" style="15" customWidth="1"/>
    <col min="6" max="16384" width="9.109375" style="15"/>
  </cols>
  <sheetData>
    <row r="1" spans="1:7" ht="28.8">
      <c r="B1" s="296"/>
      <c r="C1" s="296"/>
      <c r="D1" s="296"/>
      <c r="E1" s="296"/>
    </row>
    <row r="2" spans="1:7" ht="15" thickBot="1"/>
    <row r="3" spans="1:7" s="21" customFormat="1" ht="16.8" thickTop="1" thickBot="1">
      <c r="B3" s="17" t="s">
        <v>158</v>
      </c>
      <c r="C3" s="18">
        <f>+'FEEDING SHEET'!D4</f>
        <v>0</v>
      </c>
      <c r="D3" s="17" t="s">
        <v>1</v>
      </c>
      <c r="E3" s="19">
        <f>+'FEEDING SHEET'!K4</f>
        <v>0</v>
      </c>
      <c r="F3" s="20"/>
      <c r="G3" s="20"/>
    </row>
    <row r="4" spans="1:7" s="21" customFormat="1" ht="16.8" thickTop="1" thickBot="1">
      <c r="B4" s="17" t="s">
        <v>2</v>
      </c>
      <c r="C4" s="18">
        <f>+'FEEDING SHEET'!D5</f>
        <v>0</v>
      </c>
      <c r="D4" s="17" t="s">
        <v>3</v>
      </c>
      <c r="E4" s="19">
        <f>+'FEEDING SHEET'!K6</f>
        <v>0</v>
      </c>
      <c r="F4" s="20"/>
      <c r="G4" s="20"/>
    </row>
    <row r="5" spans="1:7" s="21" customFormat="1" ht="16.8" thickTop="1" thickBot="1">
      <c r="B5" s="17" t="s">
        <v>4</v>
      </c>
      <c r="C5" s="18">
        <f>+'FEEDING SHEET'!K5</f>
        <v>0</v>
      </c>
      <c r="D5" s="17" t="s">
        <v>5</v>
      </c>
      <c r="E5" s="19" t="str">
        <f>+'FEEDING SHEET'!K7</f>
        <v>`</v>
      </c>
      <c r="F5" s="20"/>
      <c r="G5" s="20"/>
    </row>
    <row r="6" spans="1:7" s="21" customFormat="1" ht="16.8" thickTop="1" thickBot="1">
      <c r="B6" s="17" t="s">
        <v>6</v>
      </c>
      <c r="C6" s="22">
        <f>+'FEEDING SHEET'!D7</f>
        <v>0</v>
      </c>
      <c r="D6" s="17" t="s">
        <v>7</v>
      </c>
      <c r="E6" s="19">
        <f>+'FEEDING SHEET'!D6</f>
        <v>0</v>
      </c>
      <c r="F6" s="20"/>
      <c r="G6" s="20"/>
    </row>
    <row r="7" spans="1:7" s="21" customFormat="1" ht="16.2" thickTop="1">
      <c r="E7" s="23"/>
    </row>
    <row r="8" spans="1:7" s="21" customFormat="1" ht="15" thickBot="1"/>
    <row r="9" spans="1:7" ht="16.8" thickTop="1" thickBot="1">
      <c r="A9" s="21"/>
      <c r="B9" s="26" t="s">
        <v>53</v>
      </c>
      <c r="C9" s="27"/>
      <c r="D9" s="16"/>
      <c r="E9" s="14"/>
    </row>
    <row r="10" spans="1:7" s="21" customFormat="1" ht="15.6" thickTop="1" thickBot="1"/>
    <row r="11" spans="1:7" s="21" customFormat="1" ht="15.6" thickTop="1" thickBot="1">
      <c r="B11" s="297" t="s">
        <v>54</v>
      </c>
      <c r="C11" s="298"/>
      <c r="D11" s="299"/>
      <c r="E11" s="24">
        <f>+'FEEDING SHEET'!G26</f>
        <v>0</v>
      </c>
    </row>
    <row r="12" spans="1:7" s="21" customFormat="1" ht="15.6" thickTop="1" thickBot="1">
      <c r="B12" s="297" t="s">
        <v>55</v>
      </c>
      <c r="C12" s="298"/>
      <c r="D12" s="299"/>
      <c r="E12" s="24">
        <f>+MAX(E9-('PREVIEW &amp; PRINT'!$E$13+'PREVIEW &amp; PRINT'!$E$14+'PREVIEW &amp; PRINT'!$E$15+'PREVIEW &amp; PRINT'!$E$16+'PREVIEW &amp; PRINT'!$E$22+'PREVIEW &amp; PRINT'!$E$23+'PREVIEW &amp; PRINT'!$E$24+'PREVIEW &amp; PRINT'!$E$25)*0.1,0)</f>
        <v>0</v>
      </c>
    </row>
    <row r="13" spans="1:7" s="21" customFormat="1" ht="15.6" thickTop="1" thickBot="1">
      <c r="B13" s="297" t="s">
        <v>56</v>
      </c>
      <c r="C13" s="298"/>
      <c r="D13" s="299"/>
      <c r="E13" s="24">
        <f>+(+'PREVIEW &amp; PRINT'!$E$13+'PREVIEW &amp; PRINT'!$E$14+'PREVIEW &amp; PRINT'!$E$15+'PREVIEW &amp; PRINT'!$E$16+'PREVIEW &amp; PRINT'!$E$22+'PREVIEW &amp; PRINT'!$E$23+'PREVIEW &amp; PRINT'!$E$24+'PREVIEW &amp; PRINT'!$E$25)*0.4</f>
        <v>0</v>
      </c>
    </row>
    <row r="14" spans="1:7" s="21" customFormat="1" ht="15.6" thickTop="1" thickBot="1">
      <c r="B14" s="25"/>
      <c r="C14" s="25"/>
      <c r="D14" s="25"/>
      <c r="E14" s="25"/>
    </row>
    <row r="15" spans="1:7" s="21" customFormat="1" ht="15.6" thickTop="1" thickBot="1">
      <c r="B15" s="297" t="s">
        <v>57</v>
      </c>
      <c r="C15" s="298"/>
      <c r="D15" s="299"/>
      <c r="E15" s="24">
        <f>MIN(E11:E14)</f>
        <v>0</v>
      </c>
    </row>
    <row r="16" spans="1:7" ht="15" thickTop="1"/>
  </sheetData>
  <sheetProtection password="CA9C" sheet="1" objects="1" scenarios="1" selectLockedCells="1"/>
  <mergeCells count="5">
    <mergeCell ref="B1:E1"/>
    <mergeCell ref="B11:D11"/>
    <mergeCell ref="B12:D12"/>
    <mergeCell ref="B13:D13"/>
    <mergeCell ref="B15:D15"/>
  </mergeCells>
  <pageMargins left="0.7" right="0.7" top="0.75" bottom="0.75" header="0.3" footer="0.3"/>
  <pageSetup scale="89" orientation="portrait" r:id="rId1"/>
  <colBreaks count="1" manualBreakCount="1">
    <brk id="5" max="1048575" man="1"/>
  </colBreaks>
  <drawing r:id="rId2"/>
  <legacyDrawing r:id="rId3"/>
</worksheet>
</file>

<file path=xl/worksheets/sheet3.xml><?xml version="1.0" encoding="utf-8"?>
<worksheet xmlns="http://schemas.openxmlformats.org/spreadsheetml/2006/main" xmlns:r="http://schemas.openxmlformats.org/officeDocument/2006/relationships">
  <dimension ref="A1:M149"/>
  <sheetViews>
    <sheetView tabSelected="1" view="pageBreakPreview" topLeftCell="A110" zoomScale="90" zoomScaleSheetLayoutView="90" workbookViewId="0">
      <selection activeCell="J128" sqref="J128"/>
    </sheetView>
  </sheetViews>
  <sheetFormatPr defaultColWidth="8.88671875" defaultRowHeight="15.6"/>
  <cols>
    <col min="1" max="1" width="4" style="65" customWidth="1"/>
    <col min="2" max="2" width="16.5546875" style="64" customWidth="1"/>
    <col min="3" max="3" width="22" style="64" customWidth="1"/>
    <col min="4" max="4" width="6" style="64" customWidth="1"/>
    <col min="5" max="5" width="14.44140625" style="64" customWidth="1"/>
    <col min="6" max="6" width="4.5546875" style="64" customWidth="1"/>
    <col min="7" max="7" width="19.6640625" style="64" customWidth="1"/>
    <col min="8" max="8" width="17.109375" style="64" customWidth="1"/>
    <col min="9" max="9" width="4.44140625" style="64" customWidth="1"/>
    <col min="10" max="10" width="17.6640625" style="64" customWidth="1"/>
    <col min="11" max="16384" width="8.88671875" style="64"/>
  </cols>
  <sheetData>
    <row r="1" spans="1:13" ht="42.75" customHeight="1">
      <c r="A1" s="367"/>
      <c r="B1" s="368"/>
      <c r="C1" s="368"/>
      <c r="D1" s="368"/>
      <c r="E1" s="368"/>
      <c r="F1" s="368"/>
      <c r="G1" s="368"/>
      <c r="H1" s="368"/>
      <c r="I1" s="368"/>
      <c r="J1" s="368"/>
    </row>
    <row r="2" spans="1:13" ht="24" customHeight="1">
      <c r="A2" s="370">
        <f>+'FEEDING SHEET'!A2:W2</f>
        <v>0</v>
      </c>
      <c r="B2" s="370"/>
      <c r="C2" s="370"/>
      <c r="D2" s="370"/>
      <c r="E2" s="370"/>
      <c r="F2" s="370"/>
      <c r="G2" s="370"/>
      <c r="H2" s="370"/>
      <c r="I2" s="370"/>
      <c r="J2" s="370"/>
    </row>
    <row r="3" spans="1:13" ht="16.2" thickBot="1">
      <c r="C3" s="343"/>
      <c r="D3" s="343"/>
      <c r="E3" s="343"/>
    </row>
    <row r="4" spans="1:13" ht="16.8" thickTop="1" thickBot="1">
      <c r="A4" s="335" t="s">
        <v>0</v>
      </c>
      <c r="B4" s="335"/>
      <c r="C4" s="361">
        <f>+'FEEDING SHEET'!D4</f>
        <v>0</v>
      </c>
      <c r="D4" s="362"/>
      <c r="E4" s="363"/>
      <c r="F4" s="335" t="s">
        <v>1</v>
      </c>
      <c r="G4" s="335"/>
      <c r="H4" s="362">
        <f>+'FEEDING SHEET'!K4</f>
        <v>0</v>
      </c>
      <c r="I4" s="362"/>
      <c r="J4" s="363"/>
    </row>
    <row r="5" spans="1:13" ht="16.8" thickTop="1" thickBot="1">
      <c r="A5" s="371" t="s">
        <v>2</v>
      </c>
      <c r="B5" s="371"/>
      <c r="C5" s="369">
        <f>+'FEEDING SHEET'!D5</f>
        <v>0</v>
      </c>
      <c r="D5" s="369"/>
      <c r="E5" s="369"/>
      <c r="F5" s="335" t="s">
        <v>3</v>
      </c>
      <c r="G5" s="335"/>
      <c r="H5" s="362">
        <f>+'FEEDING SHEET'!K6</f>
        <v>0</v>
      </c>
      <c r="I5" s="362"/>
      <c r="J5" s="363"/>
    </row>
    <row r="6" spans="1:13" ht="16.8" thickTop="1" thickBot="1">
      <c r="A6" s="335" t="s">
        <v>7</v>
      </c>
      <c r="B6" s="335"/>
      <c r="C6" s="361">
        <f>+'FEEDING SHEET'!D6</f>
        <v>0</v>
      </c>
      <c r="D6" s="362"/>
      <c r="E6" s="363"/>
      <c r="F6" s="335" t="s">
        <v>141</v>
      </c>
      <c r="G6" s="335"/>
      <c r="H6" s="12"/>
      <c r="K6" s="331">
        <f ca="1">(YEAR(NOW())-YEAR(C7))</f>
        <v>121</v>
      </c>
      <c r="L6" s="331"/>
      <c r="M6" s="332"/>
    </row>
    <row r="7" spans="1:13" ht="16.8" thickTop="1" thickBot="1">
      <c r="A7" s="335" t="s">
        <v>6</v>
      </c>
      <c r="B7" s="335"/>
      <c r="C7" s="364">
        <f>+'FEEDING SHEET'!D7</f>
        <v>0</v>
      </c>
      <c r="D7" s="364"/>
      <c r="E7" s="364"/>
      <c r="F7" s="335" t="s">
        <v>4</v>
      </c>
      <c r="G7" s="335"/>
      <c r="H7" s="333">
        <f>+'FEEDING SHEET'!K5</f>
        <v>0</v>
      </c>
      <c r="I7" s="333"/>
      <c r="J7" s="334"/>
    </row>
    <row r="8" spans="1:13" ht="16.8" thickTop="1" thickBot="1">
      <c r="A8" s="373" t="s">
        <v>156</v>
      </c>
      <c r="B8" s="373"/>
      <c r="C8" s="66">
        <f>+'FEEDING SHEET'!D8</f>
        <v>0</v>
      </c>
      <c r="D8" s="67"/>
      <c r="E8" s="68"/>
      <c r="F8" s="335" t="s">
        <v>5</v>
      </c>
      <c r="G8" s="335"/>
      <c r="H8" s="69" t="str">
        <f>+'FEEDING SHEET'!K7</f>
        <v>`</v>
      </c>
      <c r="I8" s="70"/>
      <c r="J8" s="71"/>
    </row>
    <row r="10" spans="1:13" ht="21">
      <c r="A10" s="372" t="s">
        <v>112</v>
      </c>
      <c r="B10" s="372"/>
      <c r="C10" s="372"/>
      <c r="D10" s="372"/>
      <c r="E10" s="372"/>
      <c r="F10" s="372"/>
      <c r="G10" s="372"/>
      <c r="H10" s="372"/>
      <c r="I10" s="372"/>
      <c r="J10" s="372"/>
    </row>
    <row r="11" spans="1:13" ht="16.2" thickBot="1"/>
    <row r="12" spans="1:13" s="72" customFormat="1" ht="31.5" customHeight="1" thickBot="1">
      <c r="A12" s="377" t="s">
        <v>103</v>
      </c>
      <c r="B12" s="378"/>
      <c r="C12" s="308"/>
      <c r="D12" s="307" t="s">
        <v>106</v>
      </c>
      <c r="E12" s="308"/>
      <c r="F12" s="374" t="s">
        <v>110</v>
      </c>
      <c r="G12" s="375"/>
      <c r="H12" s="376"/>
      <c r="I12" s="307" t="s">
        <v>106</v>
      </c>
      <c r="J12" s="381"/>
    </row>
    <row r="13" spans="1:13" s="73" customFormat="1" ht="23.25" customHeight="1">
      <c r="A13" s="233" t="s">
        <v>8</v>
      </c>
      <c r="B13" s="365" t="str">
        <f>+'FEEDING SHEET'!C13</f>
        <v>Basic Pay</v>
      </c>
      <c r="C13" s="366"/>
      <c r="D13" s="234" t="s">
        <v>10</v>
      </c>
      <c r="E13" s="235">
        <f>+'FEEDING SHEET'!C26</f>
        <v>0</v>
      </c>
      <c r="F13" s="236" t="s">
        <v>8</v>
      </c>
      <c r="G13" s="379" t="str">
        <f>+'FEEDING SHEET'!C31</f>
        <v>PROVIDENT FUND/</v>
      </c>
      <c r="H13" s="380"/>
      <c r="I13" s="237" t="s">
        <v>10</v>
      </c>
      <c r="J13" s="238">
        <f>+'FEEDING SHEET'!C45</f>
        <v>0</v>
      </c>
    </row>
    <row r="14" spans="1:13" s="73" customFormat="1" ht="23.25" customHeight="1">
      <c r="A14" s="239" t="s">
        <v>11</v>
      </c>
      <c r="B14" s="305" t="str">
        <f>+'FEEDING SHEET'!D13</f>
        <v>Grade pay</v>
      </c>
      <c r="C14" s="306"/>
      <c r="D14" s="75" t="s">
        <v>10</v>
      </c>
      <c r="E14" s="129">
        <f>+'FEEDING SHEET'!D26</f>
        <v>0</v>
      </c>
      <c r="F14" s="74" t="s">
        <v>11</v>
      </c>
      <c r="G14" s="137" t="str">
        <f>+'FEEDING SHEET'!D31</f>
        <v>GTIS</v>
      </c>
      <c r="H14" s="138"/>
      <c r="I14" s="76" t="s">
        <v>10</v>
      </c>
      <c r="J14" s="240">
        <f>+'FEEDING SHEET'!D45</f>
        <v>0</v>
      </c>
    </row>
    <row r="15" spans="1:13" s="73" customFormat="1" ht="23.25" customHeight="1">
      <c r="A15" s="239" t="s">
        <v>12</v>
      </c>
      <c r="B15" s="305" t="str">
        <f>+'FEEDING SHEET'!E13</f>
        <v>Dearness Allowance</v>
      </c>
      <c r="C15" s="306"/>
      <c r="D15" s="75" t="s">
        <v>10</v>
      </c>
      <c r="E15" s="129">
        <f>+'FEEDING SHEET'!E26</f>
        <v>0</v>
      </c>
      <c r="F15" s="74" t="s">
        <v>12</v>
      </c>
      <c r="G15" s="137" t="str">
        <f>+'FEEDING SHEET'!E31</f>
        <v>SCLIS</v>
      </c>
      <c r="H15" s="138"/>
      <c r="I15" s="77" t="s">
        <v>10</v>
      </c>
      <c r="J15" s="240">
        <f>+'FEEDING SHEET'!E45</f>
        <v>0</v>
      </c>
    </row>
    <row r="16" spans="1:13" s="73" customFormat="1" ht="23.25" customHeight="1">
      <c r="A16" s="239" t="s">
        <v>13</v>
      </c>
      <c r="B16" s="305" t="str">
        <f>+'FEEDING SHEET'!F13</f>
        <v>Dearness Allowance Arrear</v>
      </c>
      <c r="C16" s="306"/>
      <c r="D16" s="75" t="s">
        <v>10</v>
      </c>
      <c r="E16" s="129">
        <f>+'FEEDING SHEET'!F26</f>
        <v>0</v>
      </c>
      <c r="F16" s="74" t="s">
        <v>13</v>
      </c>
      <c r="G16" s="137" t="str">
        <f>+'FEEDING SHEET'!F31</f>
        <v>GSLI</v>
      </c>
      <c r="H16" s="138"/>
      <c r="I16" s="76" t="s">
        <v>10</v>
      </c>
      <c r="J16" s="240">
        <f>+'FEEDING SHEET'!F45</f>
        <v>0</v>
      </c>
    </row>
    <row r="17" spans="1:10" s="73" customFormat="1" ht="23.25" customHeight="1">
      <c r="A17" s="239" t="s">
        <v>14</v>
      </c>
      <c r="B17" s="305" t="str">
        <f>+'FEEDING SHEET'!G13</f>
        <v>House Rent Allowance 10(13A)</v>
      </c>
      <c r="C17" s="306"/>
      <c r="D17" s="75" t="s">
        <v>10</v>
      </c>
      <c r="E17" s="129">
        <f>+'FEEDING SHEET'!G26</f>
        <v>0</v>
      </c>
      <c r="F17" s="74" t="s">
        <v>14</v>
      </c>
      <c r="G17" s="146" t="str">
        <f>+'FEEDING SHEET'!G31:H31</f>
        <v xml:space="preserve">NPS </v>
      </c>
      <c r="H17" s="78" t="str">
        <f>+'FEEDING SHEET'!G32</f>
        <v>EMPLOYER CONTRIBUTION</v>
      </c>
      <c r="I17" s="77" t="s">
        <v>10</v>
      </c>
      <c r="J17" s="240">
        <f>+'FEEDING SHEET'!G45</f>
        <v>0</v>
      </c>
    </row>
    <row r="18" spans="1:10" s="73" customFormat="1" ht="23.25" customHeight="1">
      <c r="A18" s="239" t="s">
        <v>15</v>
      </c>
      <c r="B18" s="79" t="str">
        <f>+'FEEDING SHEET'!H13</f>
        <v xml:space="preserve">Conveyance Allowance u/s 10(14)(i) </v>
      </c>
      <c r="C18" s="79"/>
      <c r="D18" s="75" t="s">
        <v>10</v>
      </c>
      <c r="E18" s="129">
        <f>+'FEEDING SHEET'!H26</f>
        <v>0</v>
      </c>
      <c r="F18" s="74" t="s">
        <v>15</v>
      </c>
      <c r="G18" s="146" t="str">
        <f>+'FEEDING SHEET'!G31:H31</f>
        <v xml:space="preserve">NPS </v>
      </c>
      <c r="H18" s="78" t="str">
        <f>+'FEEDING SHEET'!H32</f>
        <v>EMPLOYEE CONTRIBUTION</v>
      </c>
      <c r="I18" s="77" t="s">
        <v>10</v>
      </c>
      <c r="J18" s="240">
        <f>+'FEEDING SHEET'!H45</f>
        <v>0</v>
      </c>
    </row>
    <row r="19" spans="1:10" s="73" customFormat="1" ht="23.25" customHeight="1">
      <c r="A19" s="239" t="s">
        <v>16</v>
      </c>
      <c r="B19" s="300" t="str">
        <f>+'FEEDING SHEET'!I13</f>
        <v>Other Allowances u/s 10(14)(i)</v>
      </c>
      <c r="C19" s="301"/>
      <c r="D19" s="75" t="s">
        <v>10</v>
      </c>
      <c r="E19" s="129">
        <f>+'FEEDING SHEET'!I26</f>
        <v>0</v>
      </c>
      <c r="F19" s="74" t="s">
        <v>16</v>
      </c>
      <c r="G19" s="137" t="str">
        <f>+'FEEDING SHEET'!P32</f>
        <v>LIFE INSURANCE PREMIUM</v>
      </c>
      <c r="H19" s="145"/>
      <c r="I19" s="77" t="s">
        <v>10</v>
      </c>
      <c r="J19" s="240">
        <f>+'FEEDING SHEET'!P45</f>
        <v>0</v>
      </c>
    </row>
    <row r="20" spans="1:10" s="73" customFormat="1" ht="29.25" customHeight="1">
      <c r="A20" s="239" t="s">
        <v>17</v>
      </c>
      <c r="B20" s="316" t="str">
        <f>+'FEEDING SHEET'!J13</f>
        <v>Allowances U/s 10(14)(ii)</v>
      </c>
      <c r="C20" s="317"/>
      <c r="D20" s="75" t="s">
        <v>10</v>
      </c>
      <c r="E20" s="129">
        <f>+'FEEDING SHEET'!J26</f>
        <v>0</v>
      </c>
      <c r="F20" s="74" t="s">
        <v>17</v>
      </c>
      <c r="G20" s="305" t="str">
        <f>+'FEEDING SHEET'!R32</f>
        <v>HOUSING LOAN PRINTCIPAL</v>
      </c>
      <c r="H20" s="306"/>
      <c r="I20" s="77" t="s">
        <v>10</v>
      </c>
      <c r="J20" s="240">
        <f>+'FEEDING SHEET'!R45</f>
        <v>0</v>
      </c>
    </row>
    <row r="21" spans="1:10" s="73" customFormat="1" ht="23.25" customHeight="1">
      <c r="A21" s="239" t="s">
        <v>18</v>
      </c>
      <c r="B21" s="80" t="str">
        <f>+'FEEDING SHEET'!K13</f>
        <v>Other Taxable Allowance</v>
      </c>
      <c r="C21" s="79"/>
      <c r="D21" s="75" t="s">
        <v>10</v>
      </c>
      <c r="E21" s="129">
        <f>+'FEEDING SHEET'!K26</f>
        <v>0</v>
      </c>
      <c r="F21" s="74" t="s">
        <v>18</v>
      </c>
      <c r="G21" s="305" t="str">
        <f>+'FEEDING SHEET'!S32</f>
        <v>PUBLIC PROVIDENT FUND</v>
      </c>
      <c r="H21" s="306"/>
      <c r="I21" s="77" t="s">
        <v>10</v>
      </c>
      <c r="J21" s="240">
        <f>+'FEEDING SHEET'!S45</f>
        <v>0</v>
      </c>
    </row>
    <row r="22" spans="1:10" s="73" customFormat="1" ht="23.25" customHeight="1">
      <c r="A22" s="239" t="s">
        <v>19</v>
      </c>
      <c r="B22" s="300" t="str">
        <f>+'FEEDING SHEET'!L13</f>
        <v>ADDITIONAL WAGES</v>
      </c>
      <c r="C22" s="301"/>
      <c r="D22" s="75" t="s">
        <v>10</v>
      </c>
      <c r="E22" s="129">
        <f>+'FEEDING SHEET'!L26</f>
        <v>0</v>
      </c>
      <c r="F22" s="74" t="s">
        <v>19</v>
      </c>
      <c r="G22" s="300" t="str">
        <f>+'FEEDING SHEET'!T32</f>
        <v>OTHERS U/S 80C</v>
      </c>
      <c r="H22" s="301"/>
      <c r="I22" s="77" t="s">
        <v>10</v>
      </c>
      <c r="J22" s="240">
        <f>+'FEEDING SHEET'!T45</f>
        <v>0</v>
      </c>
    </row>
    <row r="23" spans="1:10" s="73" customFormat="1" ht="23.25" customHeight="1">
      <c r="A23" s="239" t="s">
        <v>20</v>
      </c>
      <c r="B23" s="80" t="str">
        <f>+'FEEDING SHEET'!M13</f>
        <v>NPS EMPLOYER CONTRIBUTION</v>
      </c>
      <c r="C23" s="80"/>
      <c r="D23" s="75" t="s">
        <v>10</v>
      </c>
      <c r="E23" s="129">
        <f>+'FEEDING SHEET'!M26</f>
        <v>0</v>
      </c>
      <c r="F23" s="74" t="s">
        <v>20</v>
      </c>
      <c r="G23" s="382" t="str">
        <f>+'FEEDING SHEET'!W33</f>
        <v>Medical Insurance U/s 80-D For His Family</v>
      </c>
      <c r="H23" s="383"/>
      <c r="I23" s="77" t="s">
        <v>10</v>
      </c>
      <c r="J23" s="240">
        <f>+'FEEDING SHEET'!V33</f>
        <v>0</v>
      </c>
    </row>
    <row r="24" spans="1:10" s="73" customFormat="1" ht="23.25" customHeight="1">
      <c r="A24" s="239" t="s">
        <v>21</v>
      </c>
      <c r="B24" s="300" t="str">
        <f>+'FEEDING SHEET'!N13</f>
        <v>Others</v>
      </c>
      <c r="C24" s="301"/>
      <c r="D24" s="75" t="s">
        <v>10</v>
      </c>
      <c r="E24" s="129">
        <f>+'FEEDING SHEET'!N26</f>
        <v>0</v>
      </c>
      <c r="F24" s="74" t="s">
        <v>21</v>
      </c>
      <c r="G24" s="382" t="str">
        <f>+'FEEDING SHEET'!W34</f>
        <v>Medical Insurance U/s 80-D For His Parents</v>
      </c>
      <c r="H24" s="383"/>
      <c r="I24" s="77" t="s">
        <v>10</v>
      </c>
      <c r="J24" s="240">
        <f>+'FEEDING SHEET'!V34</f>
        <v>0</v>
      </c>
    </row>
    <row r="25" spans="1:10" s="73" customFormat="1" ht="23.25" customHeight="1">
      <c r="A25" s="239" t="s">
        <v>22</v>
      </c>
      <c r="B25" s="384" t="str">
        <f>+'FEEDING SHEET'!O13</f>
        <v>Wage Revision Arrear</v>
      </c>
      <c r="C25" s="385"/>
      <c r="D25" s="75" t="s">
        <v>10</v>
      </c>
      <c r="E25" s="129">
        <f>+'FEEDING SHEET'!O26</f>
        <v>0</v>
      </c>
      <c r="F25" s="74" t="s">
        <v>22</v>
      </c>
      <c r="G25" s="382" t="str">
        <f>+'FEEDING SHEET'!W35</f>
        <v xml:space="preserve">Medical Treatment of handicapped Dependent U/s 80-DD </v>
      </c>
      <c r="H25" s="383"/>
      <c r="I25" s="77" t="s">
        <v>10</v>
      </c>
      <c r="J25" s="240">
        <f>+'FEEDING SHEET'!V35</f>
        <v>0</v>
      </c>
    </row>
    <row r="26" spans="1:10" s="73" customFormat="1" ht="23.25" customHeight="1">
      <c r="A26" s="241" t="s">
        <v>23</v>
      </c>
      <c r="B26" s="305" t="s">
        <v>84</v>
      </c>
      <c r="C26" s="306"/>
      <c r="D26" s="82" t="s">
        <v>10</v>
      </c>
      <c r="E26" s="129">
        <f>+'FEEDING SHEET'!Q26+'FEEDING SHEET'!R26</f>
        <v>0</v>
      </c>
      <c r="F26" s="81" t="s">
        <v>23</v>
      </c>
      <c r="G26" s="382" t="str">
        <f>+'FEEDING SHEET'!W36</f>
        <v xml:space="preserve">Medical Treatment on spefified diseases U/s 80-DDB </v>
      </c>
      <c r="H26" s="383"/>
      <c r="I26" s="83" t="s">
        <v>10</v>
      </c>
      <c r="J26" s="240">
        <f>+'FEEDING SHEET'!V36</f>
        <v>0</v>
      </c>
    </row>
    <row r="27" spans="1:10" s="73" customFormat="1" ht="30" customHeight="1">
      <c r="A27" s="241" t="s">
        <v>24</v>
      </c>
      <c r="B27" s="84" t="s">
        <v>89</v>
      </c>
      <c r="C27" s="12"/>
      <c r="D27" s="11" t="s">
        <v>10</v>
      </c>
      <c r="E27" s="12"/>
      <c r="F27" s="85" t="s">
        <v>24</v>
      </c>
      <c r="G27" s="300" t="str">
        <f>+'FEEDING SHEET'!W37</f>
        <v>Higher Education loan U/s 80-E</v>
      </c>
      <c r="H27" s="301"/>
      <c r="I27" s="83" t="s">
        <v>10</v>
      </c>
      <c r="J27" s="240">
        <f>+'FEEDING SHEET'!V37</f>
        <v>0</v>
      </c>
    </row>
    <row r="28" spans="1:10" s="73" customFormat="1" ht="19.5" customHeight="1">
      <c r="A28" s="241" t="s">
        <v>26</v>
      </c>
      <c r="B28" s="86" t="s">
        <v>89</v>
      </c>
      <c r="C28" s="12"/>
      <c r="D28" s="11" t="s">
        <v>10</v>
      </c>
      <c r="E28" s="12"/>
      <c r="F28" s="85" t="s">
        <v>26</v>
      </c>
      <c r="G28" s="300" t="str">
        <f>+'FEEDING SHEET'!W38</f>
        <v>Donation U/S 80G</v>
      </c>
      <c r="H28" s="301"/>
      <c r="I28" s="83" t="s">
        <v>10</v>
      </c>
      <c r="J28" s="240">
        <f>+'FEEDING SHEET'!V38</f>
        <v>0</v>
      </c>
    </row>
    <row r="29" spans="1:10" s="73" customFormat="1" ht="19.5" customHeight="1">
      <c r="A29" s="241" t="s">
        <v>113</v>
      </c>
      <c r="B29" s="86" t="s">
        <v>89</v>
      </c>
      <c r="C29" s="12"/>
      <c r="D29" s="11" t="s">
        <v>10</v>
      </c>
      <c r="E29" s="12"/>
      <c r="F29" s="85" t="s">
        <v>113</v>
      </c>
      <c r="G29" s="300" t="str">
        <f>+'FEEDING SHEET'!W39</f>
        <v>Rent Paid U/S 80GG</v>
      </c>
      <c r="H29" s="301"/>
      <c r="I29" s="83" t="s">
        <v>10</v>
      </c>
      <c r="J29" s="240">
        <f>+'FEEDING SHEET'!V39</f>
        <v>0</v>
      </c>
    </row>
    <row r="30" spans="1:10" s="73" customFormat="1" ht="19.5" customHeight="1">
      <c r="A30" s="241" t="s">
        <v>114</v>
      </c>
      <c r="B30" s="86" t="s">
        <v>89</v>
      </c>
      <c r="C30" s="12"/>
      <c r="D30" s="11" t="s">
        <v>10</v>
      </c>
      <c r="E30" s="12"/>
      <c r="F30" s="85" t="s">
        <v>114</v>
      </c>
      <c r="G30" s="300" t="str">
        <f>+'FEEDING SHEET'!W40</f>
        <v>Physically Handicapped U/s 80-U</v>
      </c>
      <c r="H30" s="301"/>
      <c r="I30" s="83" t="s">
        <v>10</v>
      </c>
      <c r="J30" s="240">
        <f>+'FEEDING SHEET'!V40</f>
        <v>0</v>
      </c>
    </row>
    <row r="31" spans="1:10" s="73" customFormat="1" ht="19.5" customHeight="1" thickBot="1">
      <c r="A31" s="242" t="s">
        <v>115</v>
      </c>
      <c r="B31" s="243" t="s">
        <v>89</v>
      </c>
      <c r="C31" s="12"/>
      <c r="D31" s="11" t="s">
        <v>10</v>
      </c>
      <c r="E31" s="12"/>
      <c r="F31" s="244" t="s">
        <v>115</v>
      </c>
      <c r="G31" s="243" t="s">
        <v>89</v>
      </c>
      <c r="H31" s="12"/>
      <c r="I31" s="11" t="s">
        <v>10</v>
      </c>
      <c r="J31" s="252"/>
    </row>
    <row r="32" spans="1:10" s="73" customFormat="1" ht="36" customHeight="1" thickBot="1">
      <c r="A32" s="348" t="s">
        <v>27</v>
      </c>
      <c r="B32" s="349"/>
      <c r="C32" s="350"/>
      <c r="D32" s="229" t="s">
        <v>10</v>
      </c>
      <c r="E32" s="230">
        <f>SUM(E13:E31)</f>
        <v>0</v>
      </c>
      <c r="F32" s="231"/>
      <c r="G32" s="413" t="s">
        <v>52</v>
      </c>
      <c r="H32" s="414"/>
      <c r="I32" s="229" t="s">
        <v>10</v>
      </c>
      <c r="J32" s="232">
        <f>SUM(J13:J31)</f>
        <v>0</v>
      </c>
    </row>
    <row r="33" spans="1:10" ht="35.25" customHeight="1">
      <c r="A33" s="351"/>
      <c r="B33" s="352"/>
      <c r="C33" s="352"/>
      <c r="D33" s="352"/>
      <c r="E33" s="352"/>
      <c r="F33" s="352"/>
      <c r="G33" s="352"/>
      <c r="H33" s="352"/>
      <c r="I33" s="352"/>
      <c r="J33" s="353"/>
    </row>
    <row r="34" spans="1:10" ht="35.25" customHeight="1" thickBot="1">
      <c r="A34" s="147"/>
      <c r="B34" s="148"/>
      <c r="C34" s="148"/>
      <c r="D34" s="148"/>
      <c r="E34" s="148"/>
      <c r="F34" s="148"/>
      <c r="G34" s="148"/>
      <c r="H34" s="148"/>
      <c r="I34" s="148"/>
      <c r="J34" s="149"/>
    </row>
    <row r="35" spans="1:10" ht="16.2" thickBot="1">
      <c r="A35" s="154" t="s">
        <v>116</v>
      </c>
      <c r="B35" s="155" t="s">
        <v>130</v>
      </c>
      <c r="C35" s="156"/>
      <c r="D35" s="156"/>
      <c r="E35" s="156"/>
      <c r="F35" s="156"/>
      <c r="G35" s="156"/>
      <c r="H35" s="157"/>
      <c r="I35" s="158" t="s">
        <v>10</v>
      </c>
      <c r="J35" s="158">
        <f>+H36-H37-H38-H48</f>
        <v>0</v>
      </c>
    </row>
    <row r="36" spans="1:10">
      <c r="A36" s="159"/>
      <c r="B36" s="88" t="s">
        <v>126</v>
      </c>
      <c r="C36" s="89"/>
      <c r="D36" s="89"/>
      <c r="E36" s="89"/>
      <c r="F36" s="89"/>
      <c r="G36" s="89"/>
      <c r="H36" s="90">
        <f>+E32</f>
        <v>0</v>
      </c>
      <c r="I36" s="91"/>
      <c r="J36" s="160"/>
    </row>
    <row r="37" spans="1:10">
      <c r="A37" s="159"/>
      <c r="B37" s="88" t="s">
        <v>117</v>
      </c>
      <c r="C37" s="89"/>
      <c r="D37" s="89"/>
      <c r="E37" s="89"/>
      <c r="F37" s="89"/>
      <c r="G37" s="89"/>
      <c r="H37" s="90">
        <f>+'FEEDING SHEET'!L45</f>
        <v>0</v>
      </c>
      <c r="I37" s="91"/>
      <c r="J37" s="160"/>
    </row>
    <row r="38" spans="1:10" ht="14.25" customHeight="1">
      <c r="A38" s="159"/>
      <c r="B38" s="88" t="s">
        <v>118</v>
      </c>
      <c r="C38" s="89"/>
      <c r="D38" s="89"/>
      <c r="E38" s="89"/>
      <c r="F38" s="89"/>
      <c r="G38" s="89"/>
      <c r="H38" s="90">
        <f>SUM(G39:G47)</f>
        <v>0</v>
      </c>
      <c r="I38" s="91"/>
      <c r="J38" s="160"/>
    </row>
    <row r="39" spans="1:10">
      <c r="A39" s="161"/>
      <c r="B39" s="309" t="s">
        <v>119</v>
      </c>
      <c r="C39" s="310"/>
      <c r="D39" s="310"/>
      <c r="E39" s="310"/>
      <c r="F39" s="311"/>
      <c r="G39" s="95">
        <f>+'HRA CALCULATION'!E15</f>
        <v>0</v>
      </c>
      <c r="H39" s="93"/>
      <c r="I39" s="94"/>
      <c r="J39" s="162"/>
    </row>
    <row r="40" spans="1:10">
      <c r="A40" s="161"/>
      <c r="B40" s="309" t="s">
        <v>120</v>
      </c>
      <c r="C40" s="310"/>
      <c r="D40" s="310"/>
      <c r="E40" s="310"/>
      <c r="F40" s="311"/>
      <c r="G40" s="95">
        <f>+MIN(E41,E42)</f>
        <v>0</v>
      </c>
      <c r="H40" s="93"/>
      <c r="I40" s="94"/>
      <c r="J40" s="162"/>
    </row>
    <row r="41" spans="1:10">
      <c r="A41" s="161"/>
      <c r="B41" s="144" t="s">
        <v>168</v>
      </c>
      <c r="C41" s="139"/>
      <c r="D41" s="139"/>
      <c r="E41" s="320">
        <f>+E18+E19</f>
        <v>0</v>
      </c>
      <c r="F41" s="321"/>
      <c r="G41" s="95"/>
      <c r="H41" s="93"/>
      <c r="I41" s="94"/>
      <c r="J41" s="162"/>
    </row>
    <row r="42" spans="1:10">
      <c r="A42" s="161"/>
      <c r="B42" s="144" t="s">
        <v>170</v>
      </c>
      <c r="C42" s="425">
        <v>2400</v>
      </c>
      <c r="D42" s="426"/>
      <c r="E42" s="320">
        <f>+C42</f>
        <v>2400</v>
      </c>
      <c r="F42" s="321"/>
      <c r="G42" s="95"/>
      <c r="H42" s="93"/>
      <c r="I42" s="94"/>
      <c r="J42" s="162"/>
    </row>
    <row r="43" spans="1:10">
      <c r="A43" s="161"/>
      <c r="B43" s="309" t="s">
        <v>121</v>
      </c>
      <c r="C43" s="310"/>
      <c r="D43" s="310"/>
      <c r="E43" s="120"/>
      <c r="F43" s="121"/>
      <c r="G43" s="95">
        <f>+MIN(E44,E45)</f>
        <v>0</v>
      </c>
      <c r="H43" s="93"/>
      <c r="I43" s="94"/>
      <c r="J43" s="162"/>
    </row>
    <row r="44" spans="1:10">
      <c r="A44" s="161"/>
      <c r="B44" s="144" t="s">
        <v>168</v>
      </c>
      <c r="C44" s="139"/>
      <c r="D44" s="139"/>
      <c r="E44" s="318">
        <f>+E20</f>
        <v>0</v>
      </c>
      <c r="F44" s="319"/>
      <c r="G44" s="95"/>
      <c r="H44" s="93"/>
      <c r="I44" s="94"/>
      <c r="J44" s="162"/>
    </row>
    <row r="45" spans="1:10">
      <c r="A45" s="161"/>
      <c r="B45" s="144" t="s">
        <v>169</v>
      </c>
      <c r="C45" s="425">
        <v>0</v>
      </c>
      <c r="D45" s="426"/>
      <c r="E45" s="320">
        <f>+C45</f>
        <v>0</v>
      </c>
      <c r="F45" s="321"/>
      <c r="G45" s="95"/>
      <c r="H45" s="93"/>
      <c r="I45" s="94"/>
      <c r="J45" s="162"/>
    </row>
    <row r="46" spans="1:10">
      <c r="A46" s="161"/>
      <c r="B46" s="309" t="s">
        <v>122</v>
      </c>
      <c r="C46" s="310"/>
      <c r="D46" s="310"/>
      <c r="E46" s="310"/>
      <c r="F46" s="311"/>
      <c r="G46" s="13"/>
      <c r="H46" s="93"/>
      <c r="I46" s="94"/>
      <c r="J46" s="162"/>
    </row>
    <row r="47" spans="1:10">
      <c r="A47" s="161"/>
      <c r="B47" s="415"/>
      <c r="C47" s="416"/>
      <c r="D47" s="416"/>
      <c r="E47" s="416"/>
      <c r="F47" s="416"/>
      <c r="G47" s="13"/>
      <c r="H47" s="93"/>
      <c r="I47" s="94"/>
      <c r="J47" s="163"/>
    </row>
    <row r="48" spans="1:10">
      <c r="A48" s="161"/>
      <c r="B48" s="88" t="s">
        <v>123</v>
      </c>
      <c r="C48" s="96"/>
      <c r="D48" s="96"/>
      <c r="E48" s="96"/>
      <c r="F48" s="96"/>
      <c r="G48" s="96"/>
      <c r="H48" s="90">
        <f>SUM(G49:G50)</f>
        <v>0</v>
      </c>
      <c r="I48" s="94"/>
      <c r="J48" s="163"/>
    </row>
    <row r="49" spans="1:10">
      <c r="A49" s="161"/>
      <c r="B49" s="309" t="s">
        <v>124</v>
      </c>
      <c r="C49" s="310"/>
      <c r="D49" s="310"/>
      <c r="E49" s="310"/>
      <c r="F49" s="311"/>
      <c r="G49" s="95">
        <f>+MIN(50000,(H36-H37-H38))</f>
        <v>0</v>
      </c>
      <c r="H49" s="93"/>
      <c r="I49" s="94"/>
      <c r="J49" s="163"/>
    </row>
    <row r="50" spans="1:10" ht="16.2" thickBot="1">
      <c r="A50" s="164"/>
      <c r="B50" s="322" t="s">
        <v>125</v>
      </c>
      <c r="C50" s="323"/>
      <c r="D50" s="323"/>
      <c r="E50" s="323"/>
      <c r="F50" s="324"/>
      <c r="G50" s="165">
        <f>+MIN('FEEDING SHEET'!I45,2500)</f>
        <v>0</v>
      </c>
      <c r="H50" s="166"/>
      <c r="I50" s="167"/>
      <c r="J50" s="168"/>
    </row>
    <row r="51" spans="1:10" ht="16.2" thickBot="1">
      <c r="A51" s="154" t="s">
        <v>127</v>
      </c>
      <c r="B51" s="328" t="s">
        <v>128</v>
      </c>
      <c r="C51" s="329"/>
      <c r="D51" s="329"/>
      <c r="E51" s="329"/>
      <c r="F51" s="329"/>
      <c r="G51" s="329"/>
      <c r="H51" s="330"/>
      <c r="I51" s="158" t="s">
        <v>10</v>
      </c>
      <c r="J51" s="158">
        <f>+H54-H56-H57</f>
        <v>0</v>
      </c>
    </row>
    <row r="52" spans="1:10" ht="16.5" customHeight="1">
      <c r="A52" s="159"/>
      <c r="B52" s="312" t="s">
        <v>129</v>
      </c>
      <c r="C52" s="313"/>
      <c r="D52" s="313"/>
      <c r="E52" s="313"/>
      <c r="F52" s="313"/>
      <c r="G52" s="313"/>
      <c r="H52" s="124"/>
      <c r="I52" s="94"/>
      <c r="J52" s="169"/>
    </row>
    <row r="53" spans="1:10" ht="16.5" customHeight="1">
      <c r="A53" s="159"/>
      <c r="B53" s="312" t="s">
        <v>173</v>
      </c>
      <c r="C53" s="313"/>
      <c r="D53" s="313"/>
      <c r="E53" s="313"/>
      <c r="F53" s="313"/>
      <c r="G53" s="313"/>
      <c r="H53" s="124"/>
      <c r="I53" s="94"/>
      <c r="J53" s="163"/>
    </row>
    <row r="54" spans="1:10" ht="16.5" customHeight="1">
      <c r="A54" s="159"/>
      <c r="B54" s="312" t="s">
        <v>174</v>
      </c>
      <c r="C54" s="313"/>
      <c r="D54" s="313"/>
      <c r="E54" s="313"/>
      <c r="F54" s="313"/>
      <c r="G54" s="313"/>
      <c r="H54" s="123">
        <f>+H52-H53</f>
        <v>0</v>
      </c>
      <c r="I54" s="94"/>
      <c r="J54" s="163"/>
    </row>
    <row r="55" spans="1:10" ht="16.5" customHeight="1">
      <c r="A55" s="159"/>
      <c r="B55" s="314" t="s">
        <v>177</v>
      </c>
      <c r="C55" s="315"/>
      <c r="D55" s="315"/>
      <c r="E55" s="315"/>
      <c r="F55" s="315"/>
      <c r="G55" s="315"/>
      <c r="H55" s="122"/>
      <c r="I55" s="94"/>
      <c r="J55" s="163"/>
    </row>
    <row r="56" spans="1:10" ht="16.5" customHeight="1">
      <c r="A56" s="159"/>
      <c r="B56" s="312" t="s">
        <v>175</v>
      </c>
      <c r="C56" s="313"/>
      <c r="D56" s="313"/>
      <c r="E56" s="313"/>
      <c r="F56" s="313"/>
      <c r="G56" s="313">
        <f>+H54*0.3</f>
        <v>0</v>
      </c>
      <c r="H56" s="122">
        <f>+I54*0.3</f>
        <v>0</v>
      </c>
      <c r="I56" s="94"/>
      <c r="J56" s="163"/>
    </row>
    <row r="57" spans="1:10" ht="32.25" customHeight="1" thickBot="1">
      <c r="A57" s="170"/>
      <c r="B57" s="325" t="s">
        <v>176</v>
      </c>
      <c r="C57" s="326"/>
      <c r="D57" s="326"/>
      <c r="E57" s="326"/>
      <c r="F57" s="327"/>
      <c r="G57" s="171">
        <f>+'FEEDING SHEET'!Q45</f>
        <v>0</v>
      </c>
      <c r="H57" s="171">
        <f>+MIN(G57,200000)</f>
        <v>0</v>
      </c>
      <c r="I57" s="167"/>
      <c r="J57" s="168"/>
    </row>
    <row r="58" spans="1:10" ht="16.2" thickBot="1">
      <c r="A58" s="154" t="s">
        <v>131</v>
      </c>
      <c r="B58" s="302" t="s">
        <v>132</v>
      </c>
      <c r="C58" s="303"/>
      <c r="D58" s="303"/>
      <c r="E58" s="303"/>
      <c r="F58" s="303"/>
      <c r="G58" s="303"/>
      <c r="H58" s="304"/>
      <c r="I58" s="158" t="s">
        <v>10</v>
      </c>
      <c r="J58" s="158">
        <f>SUM(H59:H62)</f>
        <v>0</v>
      </c>
    </row>
    <row r="59" spans="1:10">
      <c r="A59" s="172"/>
      <c r="B59" s="441" t="str">
        <f>+'FEEDING SHEET'!T13</f>
        <v>Interest on Saving Bank A/c</v>
      </c>
      <c r="C59" s="360"/>
      <c r="D59" s="360"/>
      <c r="E59" s="360"/>
      <c r="F59" s="360"/>
      <c r="G59" s="360"/>
      <c r="H59" s="97">
        <f>+'FEEDING SHEET'!T26</f>
        <v>0</v>
      </c>
      <c r="I59" s="94"/>
      <c r="J59" s="173"/>
    </row>
    <row r="60" spans="1:10">
      <c r="A60" s="174"/>
      <c r="B60" s="435" t="str">
        <f>+'FEEDING SHEET'!S13</f>
        <v>Interest on FD, etc</v>
      </c>
      <c r="C60" s="359"/>
      <c r="D60" s="359"/>
      <c r="E60" s="359"/>
      <c r="F60" s="359"/>
      <c r="G60" s="359"/>
      <c r="H60" s="98">
        <f>+'FEEDING SHEET'!S26</f>
        <v>0</v>
      </c>
      <c r="I60" s="94"/>
      <c r="J60" s="175"/>
    </row>
    <row r="61" spans="1:10">
      <c r="A61" s="174"/>
      <c r="B61" s="435" t="s">
        <v>134</v>
      </c>
      <c r="C61" s="359"/>
      <c r="D61" s="359"/>
      <c r="E61" s="359"/>
      <c r="F61" s="359"/>
      <c r="G61" s="359"/>
      <c r="H61" s="98">
        <f>+'FEEDING SHEET'!V26</f>
        <v>0</v>
      </c>
      <c r="I61" s="94"/>
      <c r="J61" s="176"/>
    </row>
    <row r="62" spans="1:10" ht="16.2" thickBot="1">
      <c r="A62" s="177"/>
      <c r="B62" s="436"/>
      <c r="C62" s="437"/>
      <c r="D62" s="437"/>
      <c r="E62" s="437"/>
      <c r="F62" s="437"/>
      <c r="G62" s="438"/>
      <c r="H62" s="178"/>
      <c r="I62" s="167"/>
      <c r="J62" s="179"/>
    </row>
    <row r="63" spans="1:10" ht="16.2" thickBot="1">
      <c r="A63" s="180" t="s">
        <v>152</v>
      </c>
      <c r="B63" s="181" t="s">
        <v>135</v>
      </c>
      <c r="C63" s="181"/>
      <c r="D63" s="181"/>
      <c r="E63" s="181"/>
      <c r="F63" s="181"/>
      <c r="G63" s="181"/>
      <c r="H63" s="181"/>
      <c r="I63" s="182" t="s">
        <v>10</v>
      </c>
      <c r="J63" s="183">
        <f>J35+J51+J58</f>
        <v>0</v>
      </c>
    </row>
    <row r="64" spans="1:10" ht="16.2" thickBot="1">
      <c r="A64" s="184" t="s">
        <v>153</v>
      </c>
      <c r="B64" s="439" t="s">
        <v>28</v>
      </c>
      <c r="C64" s="439"/>
      <c r="D64" s="439"/>
      <c r="E64" s="439"/>
      <c r="F64" s="439"/>
      <c r="G64" s="439"/>
      <c r="H64" s="440"/>
      <c r="I64" s="185"/>
      <c r="J64" s="186"/>
    </row>
    <row r="65" spans="1:10" ht="16.2" thickBot="1">
      <c r="A65" s="187" t="s">
        <v>8</v>
      </c>
      <c r="B65" s="359" t="s">
        <v>97</v>
      </c>
      <c r="C65" s="359"/>
      <c r="D65" s="359"/>
      <c r="E65" s="359"/>
      <c r="F65" s="359"/>
      <c r="G65" s="95">
        <f>+J13+J14+J15+J16+J19+J20+J21+J22</f>
        <v>0</v>
      </c>
      <c r="H65" s="92"/>
      <c r="I65" s="94"/>
      <c r="J65" s="176"/>
    </row>
    <row r="66" spans="1:10" ht="16.2" thickBot="1">
      <c r="A66" s="153" t="s">
        <v>11</v>
      </c>
      <c r="B66" s="359" t="s">
        <v>136</v>
      </c>
      <c r="C66" s="359"/>
      <c r="D66" s="359"/>
      <c r="E66" s="359"/>
      <c r="F66" s="359"/>
      <c r="G66" s="99">
        <f>+MIN((E13+E14+E15+E16+E22+E23+E24+E25)*0.1,'FEEDING SHEET'!H45)</f>
        <v>0</v>
      </c>
      <c r="H66" s="95">
        <f>SUM(G65:G66)</f>
        <v>0</v>
      </c>
      <c r="I66" s="158" t="s">
        <v>10</v>
      </c>
      <c r="J66" s="195">
        <f>+MIN(H66,150000)</f>
        <v>0</v>
      </c>
    </row>
    <row r="67" spans="1:10" ht="16.2" thickBot="1">
      <c r="A67" s="153" t="s">
        <v>12</v>
      </c>
      <c r="B67" s="359" t="s">
        <v>30</v>
      </c>
      <c r="C67" s="359"/>
      <c r="D67" s="359"/>
      <c r="E67" s="359"/>
      <c r="F67" s="359"/>
      <c r="G67" s="359"/>
      <c r="H67" s="128">
        <f>+MIN((E13+E14+E15+E16+E22+E23+E24+E25)*0.1,'FEEDING SHEET'!G45)</f>
        <v>0</v>
      </c>
      <c r="I67" s="158" t="s">
        <v>10</v>
      </c>
      <c r="J67" s="195">
        <f>+MIN((E13+E14+E15+E23)*0.1,'FEEDING SHEET'!G45)</f>
        <v>0</v>
      </c>
    </row>
    <row r="68" spans="1:10" ht="16.2" thickBot="1">
      <c r="A68" s="153" t="s">
        <v>13</v>
      </c>
      <c r="B68" s="359" t="s">
        <v>66</v>
      </c>
      <c r="C68" s="359"/>
      <c r="D68" s="359"/>
      <c r="E68" s="359"/>
      <c r="F68" s="359"/>
      <c r="G68" s="127"/>
      <c r="H68" s="128">
        <f>+G68</f>
        <v>0</v>
      </c>
      <c r="I68" s="158" t="s">
        <v>10</v>
      </c>
      <c r="J68" s="195">
        <f>+MIN(H68,50000)</f>
        <v>0</v>
      </c>
    </row>
    <row r="69" spans="1:10" ht="16.2" thickBot="1">
      <c r="A69" s="153" t="s">
        <v>14</v>
      </c>
      <c r="B69" s="359" t="str">
        <f>+G23</f>
        <v>Medical Insurance U/s 80-D For His Family</v>
      </c>
      <c r="C69" s="359"/>
      <c r="D69" s="359"/>
      <c r="E69" s="313"/>
      <c r="F69" s="313"/>
      <c r="G69" s="359"/>
      <c r="H69" s="128">
        <f>+J23</f>
        <v>0</v>
      </c>
      <c r="I69" s="158" t="s">
        <v>10</v>
      </c>
      <c r="J69" s="195">
        <f>MIN(IF(H$6&gt;59, MIN(H69, 50000),25000),H69)</f>
        <v>0</v>
      </c>
    </row>
    <row r="70" spans="1:10" ht="16.2" thickBot="1">
      <c r="A70" s="153" t="s">
        <v>15</v>
      </c>
      <c r="B70" s="354" t="str">
        <f>+G24</f>
        <v>Medical Insurance U/s 80-D For His Parents</v>
      </c>
      <c r="C70" s="310"/>
      <c r="D70" s="310"/>
      <c r="E70" s="152" t="s">
        <v>191</v>
      </c>
      <c r="F70" s="253"/>
      <c r="G70" s="121"/>
      <c r="H70" s="128">
        <f>+J24</f>
        <v>0</v>
      </c>
      <c r="I70" s="158" t="s">
        <v>10</v>
      </c>
      <c r="J70" s="195">
        <f>MIN(IF(F70&gt;59, MIN(H70, 50000),25000),H70)</f>
        <v>0</v>
      </c>
    </row>
    <row r="71" spans="1:10" ht="16.2" thickBot="1">
      <c r="A71" s="153" t="s">
        <v>16</v>
      </c>
      <c r="B71" s="359" t="str">
        <f>+G25</f>
        <v xml:space="preserve">Medical Treatment of handicapped Dependent U/s 80-DD </v>
      </c>
      <c r="C71" s="359"/>
      <c r="D71" s="359"/>
      <c r="E71" s="360"/>
      <c r="F71" s="360"/>
      <c r="G71" s="359"/>
      <c r="H71" s="128">
        <f>+J25</f>
        <v>0</v>
      </c>
      <c r="I71" s="158" t="s">
        <v>10</v>
      </c>
      <c r="J71" s="195">
        <f>+MIN(H71,125000)</f>
        <v>0</v>
      </c>
    </row>
    <row r="72" spans="1:10" ht="16.2" thickBot="1">
      <c r="A72" s="153" t="s">
        <v>17</v>
      </c>
      <c r="B72" s="359" t="str">
        <f>+G26</f>
        <v xml:space="preserve">Medical Treatment on spefified diseases U/s 80-DDB </v>
      </c>
      <c r="C72" s="359"/>
      <c r="D72" s="359"/>
      <c r="E72" s="359"/>
      <c r="F72" s="359"/>
      <c r="G72" s="359"/>
      <c r="H72" s="128">
        <f t="shared" ref="H72:H76" si="0">+J26</f>
        <v>0</v>
      </c>
      <c r="I72" s="158" t="s">
        <v>10</v>
      </c>
      <c r="J72" s="195">
        <f>+MIN(H72,100000)</f>
        <v>0</v>
      </c>
    </row>
    <row r="73" spans="1:10" ht="16.2" thickBot="1">
      <c r="A73" s="153" t="s">
        <v>18</v>
      </c>
      <c r="B73" s="359" t="str">
        <f>+G27</f>
        <v>Higher Education loan U/s 80-E</v>
      </c>
      <c r="C73" s="359"/>
      <c r="D73" s="359"/>
      <c r="E73" s="359"/>
      <c r="F73" s="359"/>
      <c r="G73" s="359"/>
      <c r="H73" s="128">
        <f t="shared" si="0"/>
        <v>0</v>
      </c>
      <c r="I73" s="158" t="s">
        <v>10</v>
      </c>
      <c r="J73" s="195">
        <f>+H73</f>
        <v>0</v>
      </c>
    </row>
    <row r="74" spans="1:10" ht="16.2" thickBot="1">
      <c r="A74" s="153" t="s">
        <v>19</v>
      </c>
      <c r="B74" s="359" t="str">
        <f t="shared" ref="B74:B76" si="1">+G28</f>
        <v>Donation U/S 80G</v>
      </c>
      <c r="C74" s="359"/>
      <c r="D74" s="359"/>
      <c r="E74" s="359"/>
      <c r="F74" s="359"/>
      <c r="G74" s="359"/>
      <c r="H74" s="128">
        <f t="shared" si="0"/>
        <v>0</v>
      </c>
      <c r="I74" s="158" t="s">
        <v>10</v>
      </c>
      <c r="J74" s="195">
        <f>+H74</f>
        <v>0</v>
      </c>
    </row>
    <row r="75" spans="1:10" ht="16.2" thickBot="1">
      <c r="A75" s="188" t="s">
        <v>20</v>
      </c>
      <c r="B75" s="359" t="str">
        <f t="shared" si="1"/>
        <v>Rent Paid U/S 80GG</v>
      </c>
      <c r="C75" s="359"/>
      <c r="D75" s="359"/>
      <c r="E75" s="359"/>
      <c r="F75" s="359"/>
      <c r="G75" s="359"/>
      <c r="H75" s="128">
        <f t="shared" si="0"/>
        <v>0</v>
      </c>
      <c r="I75" s="158" t="s">
        <v>10</v>
      </c>
      <c r="J75" s="195">
        <f>+MIN(H75,60000)</f>
        <v>0</v>
      </c>
    </row>
    <row r="76" spans="1:10" ht="16.2" thickBot="1">
      <c r="A76" s="188" t="s">
        <v>21</v>
      </c>
      <c r="B76" s="359" t="str">
        <f t="shared" si="1"/>
        <v>Physically Handicapped U/s 80-U</v>
      </c>
      <c r="C76" s="359"/>
      <c r="D76" s="359"/>
      <c r="E76" s="359"/>
      <c r="F76" s="359"/>
      <c r="G76" s="359"/>
      <c r="H76" s="128">
        <f t="shared" si="0"/>
        <v>0</v>
      </c>
      <c r="I76" s="158" t="s">
        <v>10</v>
      </c>
      <c r="J76" s="195">
        <f>+MIN(H76,125000)</f>
        <v>0</v>
      </c>
    </row>
    <row r="77" spans="1:10" ht="16.2" thickBot="1">
      <c r="A77" s="188" t="s">
        <v>22</v>
      </c>
      <c r="B77" s="359" t="s">
        <v>178</v>
      </c>
      <c r="C77" s="359"/>
      <c r="D77" s="359"/>
      <c r="E77" s="359"/>
      <c r="F77" s="359"/>
      <c r="G77" s="359"/>
      <c r="H77" s="128">
        <f>IF(H6&lt;60,H59,0)</f>
        <v>0</v>
      </c>
      <c r="I77" s="158" t="s">
        <v>10</v>
      </c>
      <c r="J77" s="195">
        <f>+MIN(H77,10000)</f>
        <v>0</v>
      </c>
    </row>
    <row r="78" spans="1:10" ht="16.2" thickBot="1">
      <c r="A78" s="188" t="s">
        <v>24</v>
      </c>
      <c r="B78" s="354" t="s">
        <v>193</v>
      </c>
      <c r="C78" s="310"/>
      <c r="D78" s="310"/>
      <c r="E78" s="310"/>
      <c r="F78" s="310"/>
      <c r="G78" s="311"/>
      <c r="H78" s="128">
        <f>+H59+H60</f>
        <v>0</v>
      </c>
      <c r="I78" s="158" t="s">
        <v>10</v>
      </c>
      <c r="J78" s="195">
        <f>IF(H$6&gt;59, MIN(H78, 50000),0)</f>
        <v>0</v>
      </c>
    </row>
    <row r="79" spans="1:10" ht="16.2" thickBot="1">
      <c r="A79" s="189" t="s">
        <v>26</v>
      </c>
      <c r="B79" s="355" t="s">
        <v>139</v>
      </c>
      <c r="C79" s="355"/>
      <c r="D79" s="355"/>
      <c r="E79" s="355"/>
      <c r="F79" s="355"/>
      <c r="G79" s="355"/>
      <c r="H79" s="127"/>
      <c r="I79" s="158" t="s">
        <v>10</v>
      </c>
      <c r="J79" s="195">
        <f t="shared" ref="J79:J80" si="2">+H79</f>
        <v>0</v>
      </c>
    </row>
    <row r="80" spans="1:10" ht="16.2" thickBot="1">
      <c r="A80" s="190"/>
      <c r="B80" s="356"/>
      <c r="C80" s="356"/>
      <c r="D80" s="356"/>
      <c r="E80" s="356"/>
      <c r="F80" s="356"/>
      <c r="G80" s="356"/>
      <c r="H80" s="191"/>
      <c r="I80" s="158" t="s">
        <v>10</v>
      </c>
      <c r="J80" s="195">
        <f t="shared" si="2"/>
        <v>0</v>
      </c>
    </row>
    <row r="81" spans="1:10" ht="16.2" thickBot="1">
      <c r="A81" s="192" t="s">
        <v>154</v>
      </c>
      <c r="B81" s="193" t="s">
        <v>140</v>
      </c>
      <c r="C81" s="194"/>
      <c r="D81" s="194"/>
      <c r="E81" s="194"/>
      <c r="F81" s="194"/>
      <c r="G81" s="194"/>
      <c r="H81" s="194"/>
      <c r="I81" s="158" t="s">
        <v>10</v>
      </c>
      <c r="J81" s="195">
        <f>+IF((J63-SUM(J66:J80))&gt;0,J63-SUM(J66:J80),0)</f>
        <v>0</v>
      </c>
    </row>
    <row r="82" spans="1:10" ht="16.2" thickBot="1">
      <c r="A82" s="192" t="s">
        <v>162</v>
      </c>
      <c r="B82" s="193" t="s">
        <v>159</v>
      </c>
      <c r="C82" s="194"/>
      <c r="D82" s="194"/>
      <c r="E82" s="194"/>
      <c r="F82" s="194"/>
      <c r="G82" s="194"/>
      <c r="H82" s="194"/>
      <c r="I82" s="158" t="s">
        <v>10</v>
      </c>
      <c r="J82" s="195">
        <f>+ROUND(J81,-1)</f>
        <v>0</v>
      </c>
    </row>
    <row r="83" spans="1:10">
      <c r="A83" s="100"/>
      <c r="B83" s="87"/>
      <c r="C83" s="101"/>
      <c r="D83" s="101"/>
      <c r="E83" s="101"/>
      <c r="F83" s="101"/>
      <c r="G83" s="101"/>
      <c r="H83" s="101"/>
      <c r="I83" s="102"/>
      <c r="J83" s="103"/>
    </row>
    <row r="84" spans="1:10">
      <c r="A84" s="100"/>
      <c r="B84" s="87"/>
      <c r="C84" s="101"/>
      <c r="D84" s="101"/>
      <c r="E84" s="101"/>
      <c r="F84" s="101"/>
      <c r="G84" s="101"/>
      <c r="H84" s="101"/>
      <c r="I84" s="102"/>
      <c r="J84" s="103"/>
    </row>
    <row r="85" spans="1:10" ht="16.2" thickBot="1">
      <c r="A85" s="100"/>
      <c r="B85" s="87"/>
      <c r="C85" s="101"/>
      <c r="D85" s="101"/>
      <c r="E85" s="101"/>
      <c r="F85" s="101"/>
      <c r="G85" s="101"/>
      <c r="H85" s="101"/>
      <c r="I85" s="102"/>
      <c r="J85" s="103"/>
    </row>
    <row r="86" spans="1:10" ht="33" customHeight="1">
      <c r="A86" s="196"/>
      <c r="B86" s="405" t="s">
        <v>148</v>
      </c>
      <c r="C86" s="406"/>
      <c r="D86" s="407"/>
      <c r="E86" s="357" t="s">
        <v>143</v>
      </c>
      <c r="F86" s="357"/>
      <c r="G86" s="197" t="s">
        <v>144</v>
      </c>
      <c r="H86" s="197" t="s">
        <v>142</v>
      </c>
      <c r="I86" s="198"/>
      <c r="J86" s="199"/>
    </row>
    <row r="87" spans="1:10" ht="33" customHeight="1">
      <c r="A87" s="200"/>
      <c r="B87" s="408" t="s">
        <v>141</v>
      </c>
      <c r="C87" s="409"/>
      <c r="D87" s="410"/>
      <c r="E87" s="358" t="s">
        <v>145</v>
      </c>
      <c r="F87" s="358"/>
      <c r="G87" s="150" t="s">
        <v>146</v>
      </c>
      <c r="H87" s="150" t="s">
        <v>147</v>
      </c>
      <c r="I87" s="104"/>
      <c r="J87" s="201"/>
    </row>
    <row r="88" spans="1:10">
      <c r="A88" s="202"/>
      <c r="B88" s="105" t="s">
        <v>32</v>
      </c>
      <c r="C88" s="105"/>
      <c r="D88" s="92"/>
      <c r="E88" s="443">
        <f>+IF(H6&gt;79,J82,0)</f>
        <v>0</v>
      </c>
      <c r="F88" s="443"/>
      <c r="G88" s="141">
        <f>+IF((H6&gt;59)*AND(H6&lt;79),J82,0)</f>
        <v>0</v>
      </c>
      <c r="H88" s="141">
        <f>+IF(H6&lt;=59,J82,0)</f>
        <v>0</v>
      </c>
      <c r="I88" s="142"/>
      <c r="J88" s="203"/>
    </row>
    <row r="89" spans="1:10">
      <c r="A89" s="202" t="s">
        <v>8</v>
      </c>
      <c r="B89" s="402" t="s">
        <v>68</v>
      </c>
      <c r="C89" s="404"/>
      <c r="D89" s="136" t="s">
        <v>187</v>
      </c>
      <c r="E89" s="427" t="s">
        <v>187</v>
      </c>
      <c r="F89" s="428"/>
      <c r="G89" s="433" t="s">
        <v>187</v>
      </c>
      <c r="H89" s="246" t="s">
        <v>187</v>
      </c>
      <c r="I89" s="142"/>
      <c r="J89" s="203"/>
    </row>
    <row r="90" spans="1:10">
      <c r="A90" s="202" t="s">
        <v>11</v>
      </c>
      <c r="B90" s="402" t="s">
        <v>149</v>
      </c>
      <c r="C90" s="404"/>
      <c r="D90" s="136" t="s">
        <v>188</v>
      </c>
      <c r="E90" s="429"/>
      <c r="F90" s="430"/>
      <c r="G90" s="434"/>
      <c r="H90" s="143">
        <f>+MAX(IF(H88&lt;=300000,(H88-250000)*0.05,2500),0)</f>
        <v>0</v>
      </c>
      <c r="I90" s="142"/>
      <c r="J90" s="203"/>
    </row>
    <row r="91" spans="1:10">
      <c r="A91" s="202" t="s">
        <v>12</v>
      </c>
      <c r="B91" s="402" t="s">
        <v>150</v>
      </c>
      <c r="C91" s="404"/>
      <c r="D91" s="136" t="s">
        <v>188</v>
      </c>
      <c r="E91" s="431"/>
      <c r="F91" s="432"/>
      <c r="G91" s="143">
        <f>+MAX(IF(G88&lt;=500000,(G88-300000)*0.05,10000),0)</f>
        <v>0</v>
      </c>
      <c r="H91" s="143">
        <f>+MAX(IF(H88&lt;=500000,(H88-300000)*0.05,10000),0)</f>
        <v>0</v>
      </c>
      <c r="I91" s="142"/>
      <c r="J91" s="204"/>
    </row>
    <row r="92" spans="1:10">
      <c r="A92" s="202" t="s">
        <v>13</v>
      </c>
      <c r="B92" s="402" t="s">
        <v>33</v>
      </c>
      <c r="C92" s="404"/>
      <c r="D92" s="136" t="s">
        <v>189</v>
      </c>
      <c r="E92" s="442">
        <f>+MAX(IF(E88&lt;=1000000,(E88-500000)*0.2,100000),0)</f>
        <v>0</v>
      </c>
      <c r="F92" s="442"/>
      <c r="G92" s="143">
        <f>+MAX(IF(G88&lt;=1000000,(G88-500000)*0.2,100000),0)</f>
        <v>0</v>
      </c>
      <c r="H92" s="143">
        <f>+MAX(IF(H88&lt;=1000000,(H88-500000)*0.2,100000),0)</f>
        <v>0</v>
      </c>
      <c r="I92" s="142"/>
      <c r="J92" s="204"/>
    </row>
    <row r="93" spans="1:10">
      <c r="A93" s="202" t="s">
        <v>155</v>
      </c>
      <c r="B93" s="402" t="s">
        <v>34</v>
      </c>
      <c r="C93" s="404"/>
      <c r="D93" s="136" t="s">
        <v>190</v>
      </c>
      <c r="E93" s="442">
        <f>+MAX(IF(E88&gt;1000000,(E88-1000000)*0.3),0)</f>
        <v>0</v>
      </c>
      <c r="F93" s="442"/>
      <c r="G93" s="143">
        <f>+MAX(IF(G88&gt;1000000,(G88-1000000)*0.3),0)</f>
        <v>0</v>
      </c>
      <c r="H93" s="143">
        <f>+MAX(IF(H88&gt;1000000,(H88-1000000)*0.3),0)</f>
        <v>0</v>
      </c>
      <c r="I93" s="142"/>
      <c r="J93" s="204"/>
    </row>
    <row r="94" spans="1:10">
      <c r="A94" s="202"/>
      <c r="B94" s="444" t="s">
        <v>35</v>
      </c>
      <c r="C94" s="445"/>
      <c r="D94" s="106"/>
      <c r="E94" s="411">
        <f>SUM(E89:F93)</f>
        <v>0</v>
      </c>
      <c r="F94" s="412"/>
      <c r="G94" s="245">
        <f>SUM(G89:G93)</f>
        <v>0</v>
      </c>
      <c r="H94" s="245">
        <f>SUM(H89:H93)</f>
        <v>0</v>
      </c>
      <c r="I94" s="142" t="s">
        <v>10</v>
      </c>
      <c r="J94" s="205">
        <f>+MAX(E94,G94,H94)</f>
        <v>0</v>
      </c>
    </row>
    <row r="95" spans="1:10">
      <c r="A95" s="202"/>
      <c r="B95" s="354" t="s">
        <v>195</v>
      </c>
      <c r="C95" s="310"/>
      <c r="D95" s="310"/>
      <c r="E95" s="310"/>
      <c r="F95" s="310"/>
      <c r="G95" s="310"/>
      <c r="H95" s="311"/>
      <c r="I95" s="142" t="s">
        <v>10</v>
      </c>
      <c r="J95" s="206">
        <f>+MIN(IF(J81&lt;500000,12500,0),J94)</f>
        <v>0</v>
      </c>
    </row>
    <row r="96" spans="1:10">
      <c r="A96" s="202"/>
      <c r="B96" s="399" t="s">
        <v>35</v>
      </c>
      <c r="C96" s="400"/>
      <c r="D96" s="400"/>
      <c r="E96" s="400"/>
      <c r="F96" s="400"/>
      <c r="G96" s="400"/>
      <c r="H96" s="401"/>
      <c r="I96" s="142" t="s">
        <v>10</v>
      </c>
      <c r="J96" s="207">
        <f>+J94-J95</f>
        <v>0</v>
      </c>
    </row>
    <row r="97" spans="1:10">
      <c r="A97" s="202"/>
      <c r="B97" s="130" t="s">
        <v>184</v>
      </c>
      <c r="C97" s="421" t="s">
        <v>183</v>
      </c>
      <c r="D97" s="421"/>
      <c r="E97" s="421"/>
      <c r="F97" s="421"/>
      <c r="G97" s="421"/>
      <c r="H97" s="95">
        <f>+IF((J82&gt;5000000)*AND(J82&lt;=10000000),J96*0.1,0)</f>
        <v>0</v>
      </c>
      <c r="I97" s="107"/>
      <c r="J97" s="207"/>
    </row>
    <row r="98" spans="1:10">
      <c r="A98" s="202"/>
      <c r="B98" s="140"/>
      <c r="C98" s="421" t="s">
        <v>185</v>
      </c>
      <c r="D98" s="421"/>
      <c r="E98" s="421"/>
      <c r="F98" s="421"/>
      <c r="G98" s="421"/>
      <c r="H98" s="95">
        <f>+IF(J82&gt;10000000,J96*0.15,0)</f>
        <v>0</v>
      </c>
      <c r="I98" s="142" t="s">
        <v>10</v>
      </c>
      <c r="J98" s="207">
        <f>+MAX(H97,H98)</f>
        <v>0</v>
      </c>
    </row>
    <row r="99" spans="1:10">
      <c r="A99" s="202"/>
      <c r="B99" s="402" t="s">
        <v>151</v>
      </c>
      <c r="C99" s="403"/>
      <c r="D99" s="403"/>
      <c r="E99" s="403"/>
      <c r="F99" s="403"/>
      <c r="G99" s="403"/>
      <c r="H99" s="404"/>
      <c r="I99" s="142" t="s">
        <v>10</v>
      </c>
      <c r="J99" s="208">
        <f>+ROUND((J96+J98)*0.04,0.5)</f>
        <v>0</v>
      </c>
    </row>
    <row r="100" spans="1:10" ht="16.2" thickBot="1">
      <c r="A100" s="209"/>
      <c r="B100" s="417" t="s">
        <v>160</v>
      </c>
      <c r="C100" s="417"/>
      <c r="D100" s="417"/>
      <c r="E100" s="417"/>
      <c r="F100" s="417"/>
      <c r="G100" s="417"/>
      <c r="H100" s="418"/>
      <c r="I100" s="108" t="s">
        <v>10</v>
      </c>
      <c r="J100" s="210">
        <f>+J96+J99</f>
        <v>0</v>
      </c>
    </row>
    <row r="101" spans="1:10" ht="16.2" thickBot="1">
      <c r="A101" s="170"/>
      <c r="B101" s="419" t="s">
        <v>161</v>
      </c>
      <c r="C101" s="419"/>
      <c r="D101" s="419"/>
      <c r="E101" s="419"/>
      <c r="F101" s="419"/>
      <c r="G101" s="419"/>
      <c r="H101" s="420"/>
      <c r="I101" s="211"/>
      <c r="J101" s="212">
        <f>+ROUND(J100,-1)</f>
        <v>0</v>
      </c>
    </row>
    <row r="102" spans="1:10">
      <c r="A102" s="159"/>
      <c r="B102" s="261"/>
      <c r="C102" s="261"/>
      <c r="D102" s="261"/>
      <c r="E102" s="261"/>
      <c r="F102" s="261"/>
      <c r="G102" s="261"/>
      <c r="H102" s="262"/>
      <c r="I102" s="263"/>
      <c r="J102" s="264"/>
    </row>
    <row r="103" spans="1:10">
      <c r="A103" s="159"/>
      <c r="B103" s="261"/>
      <c r="C103" s="261"/>
      <c r="D103" s="261"/>
      <c r="E103" s="261"/>
      <c r="F103" s="261"/>
      <c r="G103" s="261"/>
      <c r="H103" s="262"/>
      <c r="I103" s="263"/>
      <c r="J103" s="264"/>
    </row>
    <row r="104" spans="1:10">
      <c r="A104" s="159"/>
      <c r="B104" s="261"/>
      <c r="C104" s="261"/>
      <c r="D104" s="261"/>
      <c r="E104" s="261"/>
      <c r="F104" s="261"/>
      <c r="G104" s="261"/>
      <c r="H104" s="262"/>
      <c r="I104" s="263"/>
      <c r="J104" s="264"/>
    </row>
    <row r="105" spans="1:10">
      <c r="A105" s="200"/>
      <c r="B105" s="422" t="s">
        <v>206</v>
      </c>
      <c r="C105" s="423"/>
      <c r="D105" s="423"/>
      <c r="E105" s="423"/>
      <c r="F105" s="423"/>
      <c r="G105" s="423"/>
      <c r="H105" s="424"/>
      <c r="I105" s="104"/>
      <c r="J105" s="201">
        <f>+J63+G57+H48+H38</f>
        <v>0</v>
      </c>
    </row>
    <row r="106" spans="1:10">
      <c r="A106" s="202" t="s">
        <v>8</v>
      </c>
      <c r="B106" s="402" t="s">
        <v>68</v>
      </c>
      <c r="C106" s="404"/>
      <c r="D106" s="136" t="s">
        <v>187</v>
      </c>
      <c r="E106" s="451"/>
      <c r="F106" s="452"/>
      <c r="G106" s="452"/>
      <c r="H106" s="453"/>
      <c r="I106" s="142"/>
      <c r="J106" s="257" t="s">
        <v>187</v>
      </c>
    </row>
    <row r="107" spans="1:10">
      <c r="A107" s="202" t="s">
        <v>12</v>
      </c>
      <c r="B107" s="402" t="s">
        <v>150</v>
      </c>
      <c r="C107" s="404"/>
      <c r="D107" s="136" t="s">
        <v>188</v>
      </c>
      <c r="E107" s="451"/>
      <c r="F107" s="452"/>
      <c r="G107" s="452"/>
      <c r="H107" s="453"/>
      <c r="I107" s="142"/>
      <c r="J107" s="259">
        <f>+MAX(IF(J105&lt;=500000,(J105-250000)*0.05,12500),0)</f>
        <v>0</v>
      </c>
    </row>
    <row r="108" spans="1:10">
      <c r="A108" s="202" t="s">
        <v>13</v>
      </c>
      <c r="B108" s="402" t="s">
        <v>198</v>
      </c>
      <c r="C108" s="404"/>
      <c r="D108" s="136" t="s">
        <v>200</v>
      </c>
      <c r="E108" s="451"/>
      <c r="F108" s="452"/>
      <c r="G108" s="452"/>
      <c r="H108" s="453"/>
      <c r="I108" s="142"/>
      <c r="J108" s="259">
        <f>+MAX(IF($J$105&lt;=750000,($J$105-500000)*0.1,25000),0)</f>
        <v>0</v>
      </c>
    </row>
    <row r="109" spans="1:10">
      <c r="A109" s="202" t="s">
        <v>14</v>
      </c>
      <c r="B109" s="402" t="s">
        <v>199</v>
      </c>
      <c r="C109" s="404"/>
      <c r="D109" s="136" t="s">
        <v>201</v>
      </c>
      <c r="E109" s="451"/>
      <c r="F109" s="452"/>
      <c r="G109" s="452"/>
      <c r="H109" s="453"/>
      <c r="I109" s="142"/>
      <c r="J109" s="259">
        <f>+MAX(IF($J$105&lt;=1000000,($J$105-750000)*0.15,37500),0)</f>
        <v>0</v>
      </c>
    </row>
    <row r="110" spans="1:10">
      <c r="A110" s="202" t="s">
        <v>15</v>
      </c>
      <c r="B110" s="402" t="s">
        <v>202</v>
      </c>
      <c r="C110" s="404"/>
      <c r="D110" s="136" t="s">
        <v>189</v>
      </c>
      <c r="E110" s="451"/>
      <c r="F110" s="452"/>
      <c r="G110" s="452"/>
      <c r="H110" s="453"/>
      <c r="I110" s="142"/>
      <c r="J110" s="259">
        <f>+ROUND(MAX(IF($J$105&lt;=1250000,($J$105-1000000)*0.2,50000),0),0.5)</f>
        <v>0</v>
      </c>
    </row>
    <row r="111" spans="1:10">
      <c r="A111" s="202" t="s">
        <v>16</v>
      </c>
      <c r="B111" s="402" t="s">
        <v>203</v>
      </c>
      <c r="C111" s="404"/>
      <c r="D111" s="136" t="s">
        <v>204</v>
      </c>
      <c r="E111" s="451"/>
      <c r="F111" s="452"/>
      <c r="G111" s="452"/>
      <c r="H111" s="453"/>
      <c r="I111" s="142"/>
      <c r="J111" s="259">
        <f>+MAX(IF($J$105&lt;=1500000,($J$105-1250000)*0.25,62500),0)</f>
        <v>0</v>
      </c>
    </row>
    <row r="112" spans="1:10">
      <c r="A112" s="202" t="s">
        <v>17</v>
      </c>
      <c r="B112" s="402" t="s">
        <v>205</v>
      </c>
      <c r="C112" s="404"/>
      <c r="D112" s="136" t="s">
        <v>190</v>
      </c>
      <c r="E112" s="451"/>
      <c r="F112" s="452"/>
      <c r="G112" s="452"/>
      <c r="H112" s="453"/>
      <c r="I112" s="142"/>
      <c r="J112" s="259">
        <f>+MAX(IF(J105&gt;1500000,(J105-1250000)*0.3),0)</f>
        <v>0</v>
      </c>
    </row>
    <row r="113" spans="1:10">
      <c r="A113" s="202"/>
      <c r="B113" s="444" t="s">
        <v>35</v>
      </c>
      <c r="C113" s="445"/>
      <c r="D113" s="106"/>
      <c r="E113" s="454"/>
      <c r="F113" s="455"/>
      <c r="G113" s="455"/>
      <c r="H113" s="456"/>
      <c r="I113" s="142" t="s">
        <v>10</v>
      </c>
      <c r="J113" s="245">
        <f>SUM(J106:J112)</f>
        <v>0</v>
      </c>
    </row>
    <row r="114" spans="1:10">
      <c r="A114" s="202"/>
      <c r="B114" s="354" t="s">
        <v>195</v>
      </c>
      <c r="C114" s="310"/>
      <c r="D114" s="310"/>
      <c r="E114" s="310"/>
      <c r="F114" s="310"/>
      <c r="G114" s="310"/>
      <c r="H114" s="311"/>
      <c r="I114" s="142" t="s">
        <v>10</v>
      </c>
      <c r="J114" s="206">
        <f>+MIN(IF(J105&lt;500000,12500,0),J113)</f>
        <v>0</v>
      </c>
    </row>
    <row r="115" spans="1:10">
      <c r="A115" s="202"/>
      <c r="B115" s="399" t="s">
        <v>35</v>
      </c>
      <c r="C115" s="400"/>
      <c r="D115" s="400"/>
      <c r="E115" s="400"/>
      <c r="F115" s="400"/>
      <c r="G115" s="400"/>
      <c r="H115" s="401"/>
      <c r="I115" s="142" t="s">
        <v>10</v>
      </c>
      <c r="J115" s="207">
        <f>+J113-J114</f>
        <v>0</v>
      </c>
    </row>
    <row r="116" spans="1:10">
      <c r="A116" s="202"/>
      <c r="B116" s="130" t="s">
        <v>184</v>
      </c>
      <c r="C116" s="421" t="s">
        <v>183</v>
      </c>
      <c r="D116" s="421"/>
      <c r="E116" s="421"/>
      <c r="F116" s="421"/>
      <c r="G116" s="421"/>
      <c r="H116" s="95">
        <f>+IF((J102&gt;5000000)*AND(J102&lt;=10000000),J115*0.1,0)</f>
        <v>0</v>
      </c>
      <c r="I116" s="107"/>
      <c r="J116" s="207"/>
    </row>
    <row r="117" spans="1:10">
      <c r="A117" s="202"/>
      <c r="B117" s="258"/>
      <c r="C117" s="421" t="s">
        <v>185</v>
      </c>
      <c r="D117" s="421"/>
      <c r="E117" s="421"/>
      <c r="F117" s="421"/>
      <c r="G117" s="421"/>
      <c r="H117" s="95">
        <f>+IF(J102&gt;10000000,J115*0.15,0)</f>
        <v>0</v>
      </c>
      <c r="I117" s="142" t="s">
        <v>10</v>
      </c>
      <c r="J117" s="207">
        <f>+MAX(H116,H117)</f>
        <v>0</v>
      </c>
    </row>
    <row r="118" spans="1:10">
      <c r="A118" s="202"/>
      <c r="B118" s="402" t="s">
        <v>151</v>
      </c>
      <c r="C118" s="403"/>
      <c r="D118" s="403"/>
      <c r="E118" s="403"/>
      <c r="F118" s="403"/>
      <c r="G118" s="403"/>
      <c r="H118" s="404"/>
      <c r="I118" s="142" t="s">
        <v>10</v>
      </c>
      <c r="J118" s="208">
        <f>+ROUND((J115+J117)*0.04,0.5)</f>
        <v>0</v>
      </c>
    </row>
    <row r="119" spans="1:10" ht="16.2" thickBot="1">
      <c r="A119" s="209"/>
      <c r="B119" s="417" t="s">
        <v>160</v>
      </c>
      <c r="C119" s="417"/>
      <c r="D119" s="417"/>
      <c r="E119" s="417"/>
      <c r="F119" s="417"/>
      <c r="G119" s="417"/>
      <c r="H119" s="418"/>
      <c r="I119" s="108" t="s">
        <v>10</v>
      </c>
      <c r="J119" s="210">
        <f>+J115+J118</f>
        <v>0</v>
      </c>
    </row>
    <row r="120" spans="1:10" ht="16.2" thickBot="1">
      <c r="A120" s="170"/>
      <c r="B120" s="419" t="s">
        <v>161</v>
      </c>
      <c r="C120" s="419"/>
      <c r="D120" s="419"/>
      <c r="E120" s="419"/>
      <c r="F120" s="419"/>
      <c r="G120" s="419"/>
      <c r="H120" s="420"/>
      <c r="I120" s="211"/>
      <c r="J120" s="212">
        <f>+ROUND(J119,-1)</f>
        <v>0</v>
      </c>
    </row>
    <row r="121" spans="1:10">
      <c r="A121" s="159"/>
      <c r="B121" s="261"/>
      <c r="C121" s="261"/>
      <c r="D121" s="261"/>
      <c r="E121" s="261"/>
      <c r="F121" s="261"/>
      <c r="G121" s="261"/>
      <c r="H121" s="262"/>
      <c r="I121" s="263"/>
      <c r="J121" s="264"/>
    </row>
    <row r="122" spans="1:10">
      <c r="A122" s="159"/>
      <c r="B122" s="261"/>
      <c r="C122" s="261"/>
      <c r="D122" s="261"/>
      <c r="E122" s="261"/>
      <c r="F122" s="261"/>
      <c r="G122" s="261"/>
      <c r="H122" s="262"/>
      <c r="I122" s="263"/>
      <c r="J122" s="264"/>
    </row>
    <row r="123" spans="1:10">
      <c r="A123" s="159"/>
      <c r="B123" s="261"/>
      <c r="C123" s="261"/>
      <c r="D123" s="261"/>
      <c r="E123" s="261"/>
      <c r="F123" s="261"/>
      <c r="G123" s="261"/>
      <c r="H123" s="262"/>
      <c r="I123" s="263"/>
      <c r="J123" s="264"/>
    </row>
    <row r="124" spans="1:10">
      <c r="A124" s="159"/>
      <c r="B124" s="447" t="s">
        <v>207</v>
      </c>
      <c r="C124" s="447"/>
      <c r="D124" s="447"/>
      <c r="E124" s="447"/>
      <c r="F124" s="447"/>
      <c r="G124" s="447"/>
      <c r="H124" s="448"/>
      <c r="I124" s="263"/>
      <c r="J124" s="264">
        <f>+J120</f>
        <v>0</v>
      </c>
    </row>
    <row r="125" spans="1:10">
      <c r="A125" s="159"/>
      <c r="B125" s="447" t="s">
        <v>208</v>
      </c>
      <c r="C125" s="447"/>
      <c r="D125" s="447"/>
      <c r="E125" s="447"/>
      <c r="F125" s="447"/>
      <c r="G125" s="447"/>
      <c r="H125" s="448"/>
      <c r="I125" s="263"/>
      <c r="J125" s="264">
        <f>+J101</f>
        <v>0</v>
      </c>
    </row>
    <row r="126" spans="1:10" ht="16.2" thickBot="1">
      <c r="A126" s="159"/>
      <c r="B126" s="449" t="s">
        <v>209</v>
      </c>
      <c r="C126" s="449"/>
      <c r="D126" s="449"/>
      <c r="E126" s="449"/>
      <c r="F126" s="449"/>
      <c r="G126" s="449"/>
      <c r="H126" s="450"/>
      <c r="I126" s="263"/>
      <c r="J126" s="264">
        <f>+MIN(J124,J125)</f>
        <v>0</v>
      </c>
    </row>
    <row r="127" spans="1:10" ht="17.399999999999999">
      <c r="A127" s="213"/>
      <c r="B127" s="265" t="s">
        <v>36</v>
      </c>
      <c r="C127" s="266"/>
      <c r="D127" s="266"/>
      <c r="E127" s="267" t="s">
        <v>210</v>
      </c>
      <c r="F127" s="266"/>
      <c r="G127" s="266"/>
      <c r="H127" s="268"/>
      <c r="I127" s="214" t="s">
        <v>10</v>
      </c>
      <c r="J127" s="215">
        <f>+'FEEDING SHEET'!J45</f>
        <v>0</v>
      </c>
    </row>
    <row r="128" spans="1:10" ht="17.399999999999999">
      <c r="A128" s="159"/>
      <c r="B128" s="446" t="s">
        <v>223</v>
      </c>
      <c r="C128" s="446"/>
      <c r="D128" s="446"/>
      <c r="E128" s="446"/>
      <c r="F128" s="446"/>
      <c r="G128" s="446"/>
      <c r="H128" s="446"/>
      <c r="I128" s="269"/>
      <c r="J128" s="270"/>
    </row>
    <row r="129" spans="1:10">
      <c r="A129" s="216"/>
      <c r="B129" s="130" t="s">
        <v>37</v>
      </c>
      <c r="C129" s="131"/>
      <c r="D129" s="132"/>
      <c r="E129" s="92"/>
      <c r="F129" s="92"/>
      <c r="G129" s="92"/>
      <c r="H129" s="92"/>
      <c r="I129" s="142" t="s">
        <v>10</v>
      </c>
      <c r="J129" s="217">
        <f>J126-J127-J128</f>
        <v>0</v>
      </c>
    </row>
    <row r="130" spans="1:10">
      <c r="A130" s="216"/>
      <c r="B130" s="134" t="s">
        <v>65</v>
      </c>
      <c r="C130" s="92"/>
      <c r="D130" s="92"/>
      <c r="E130" s="255"/>
      <c r="F130" s="135" t="s">
        <v>10</v>
      </c>
      <c r="G130" s="397"/>
      <c r="H130" s="398"/>
      <c r="I130" s="142"/>
      <c r="J130" s="217"/>
    </row>
    <row r="131" spans="1:10">
      <c r="A131" s="216"/>
      <c r="B131" s="391"/>
      <c r="C131" s="392"/>
      <c r="D131" s="393"/>
      <c r="E131" s="255"/>
      <c r="F131" s="135" t="s">
        <v>10</v>
      </c>
      <c r="G131" s="397"/>
      <c r="H131" s="398"/>
      <c r="I131" s="142" t="s">
        <v>10</v>
      </c>
      <c r="J131" s="217">
        <f>+G130+G131</f>
        <v>0</v>
      </c>
    </row>
    <row r="132" spans="1:10" ht="16.2" thickBot="1">
      <c r="A132" s="218"/>
      <c r="B132" s="394"/>
      <c r="C132" s="395"/>
      <c r="D132" s="396"/>
      <c r="E132" s="219"/>
      <c r="F132" s="220"/>
      <c r="G132" s="221"/>
      <c r="H132" s="222"/>
      <c r="I132" s="142" t="s">
        <v>10</v>
      </c>
      <c r="J132" s="223">
        <f>+J129-J131</f>
        <v>0</v>
      </c>
    </row>
    <row r="133" spans="1:10" ht="16.2" thickBot="1">
      <c r="A133" s="388" t="s">
        <v>38</v>
      </c>
      <c r="B133" s="389"/>
      <c r="C133" s="389"/>
      <c r="D133" s="389"/>
      <c r="E133" s="389"/>
      <c r="F133" s="389"/>
      <c r="G133" s="389"/>
      <c r="H133" s="389"/>
      <c r="I133" s="389"/>
      <c r="J133" s="390"/>
    </row>
    <row r="134" spans="1:10" ht="15">
      <c r="A134" s="336" t="s">
        <v>58</v>
      </c>
      <c r="B134" s="337"/>
      <c r="C134" s="337"/>
      <c r="D134" s="337"/>
      <c r="E134" s="337"/>
      <c r="F134" s="337"/>
      <c r="G134" s="337"/>
      <c r="H134" s="337"/>
      <c r="I134" s="337"/>
      <c r="J134" s="338"/>
    </row>
    <row r="135" spans="1:10" ht="15">
      <c r="A135" s="339"/>
      <c r="B135" s="340"/>
      <c r="C135" s="340"/>
      <c r="D135" s="340"/>
      <c r="E135" s="340"/>
      <c r="F135" s="340"/>
      <c r="G135" s="340"/>
      <c r="H135" s="340"/>
      <c r="I135" s="340"/>
      <c r="J135" s="341"/>
    </row>
    <row r="136" spans="1:10" ht="15">
      <c r="A136" s="339"/>
      <c r="B136" s="340"/>
      <c r="C136" s="340"/>
      <c r="D136" s="340"/>
      <c r="E136" s="340"/>
      <c r="F136" s="340"/>
      <c r="G136" s="340"/>
      <c r="H136" s="340"/>
      <c r="I136" s="340"/>
      <c r="J136" s="341"/>
    </row>
    <row r="137" spans="1:10" ht="27.75" customHeight="1">
      <c r="A137" s="224" t="s">
        <v>64</v>
      </c>
      <c r="B137" s="109"/>
      <c r="C137" s="109"/>
      <c r="D137" s="109"/>
      <c r="E137" s="109"/>
      <c r="F137" s="109"/>
      <c r="G137" s="109"/>
      <c r="H137" s="109"/>
      <c r="I137" s="109"/>
      <c r="J137" s="225"/>
    </row>
    <row r="138" spans="1:10">
      <c r="A138" s="224" t="s">
        <v>61</v>
      </c>
      <c r="B138" s="109"/>
      <c r="C138" s="109"/>
      <c r="D138" s="109"/>
      <c r="E138" s="109"/>
      <c r="F138" s="109"/>
      <c r="G138" s="109"/>
      <c r="H138" s="386" t="s">
        <v>165</v>
      </c>
      <c r="I138" s="386"/>
      <c r="J138" s="387"/>
    </row>
    <row r="139" spans="1:10" ht="15">
      <c r="A139" s="224" t="s">
        <v>62</v>
      </c>
      <c r="B139" s="109"/>
      <c r="C139" s="109"/>
      <c r="D139" s="109"/>
      <c r="E139" s="109"/>
      <c r="F139" s="109"/>
      <c r="G139" s="109" t="s">
        <v>59</v>
      </c>
      <c r="H139" s="109">
        <f>+C4</f>
        <v>0</v>
      </c>
      <c r="I139" s="109"/>
      <c r="J139" s="225"/>
    </row>
    <row r="140" spans="1:10" ht="15">
      <c r="A140" s="224" t="s">
        <v>63</v>
      </c>
      <c r="B140" s="109"/>
      <c r="C140" s="109"/>
      <c r="D140" s="109"/>
      <c r="E140" s="109"/>
      <c r="F140" s="109"/>
      <c r="G140" s="109" t="s">
        <v>60</v>
      </c>
      <c r="H140" s="109">
        <f>+H7</f>
        <v>0</v>
      </c>
      <c r="I140" s="109"/>
      <c r="J140" s="225"/>
    </row>
    <row r="141" spans="1:10" thickBot="1">
      <c r="A141" s="226" t="s">
        <v>182</v>
      </c>
      <c r="B141" s="227"/>
      <c r="C141" s="227"/>
      <c r="D141" s="227"/>
      <c r="E141" s="227"/>
      <c r="F141" s="227"/>
      <c r="G141" s="227" t="s">
        <v>166</v>
      </c>
      <c r="H141" s="227">
        <f>+H4</f>
        <v>0</v>
      </c>
      <c r="I141" s="227"/>
      <c r="J141" s="228"/>
    </row>
    <row r="143" spans="1:10">
      <c r="A143" s="96" t="s">
        <v>47</v>
      </c>
      <c r="B143" s="109"/>
      <c r="C143" s="109"/>
      <c r="D143" s="109"/>
      <c r="E143" s="109"/>
      <c r="F143" s="109"/>
      <c r="G143" s="89"/>
      <c r="H143" s="110"/>
      <c r="I143" s="110"/>
      <c r="J143" s="110"/>
    </row>
    <row r="144" spans="1:10">
      <c r="A144" s="96" t="s">
        <v>39</v>
      </c>
      <c r="B144" s="109"/>
      <c r="C144" s="109"/>
      <c r="D144" s="109"/>
      <c r="E144" s="109"/>
      <c r="F144" s="344"/>
      <c r="G144" s="344"/>
      <c r="H144" s="344"/>
      <c r="I144" s="344"/>
      <c r="J144" s="344"/>
    </row>
    <row r="145" spans="1:10">
      <c r="A145" s="111"/>
      <c r="B145" s="110"/>
      <c r="C145" s="110"/>
      <c r="D145" s="110"/>
      <c r="E145" s="345"/>
      <c r="F145" s="345"/>
      <c r="G145" s="345"/>
      <c r="H145" s="112"/>
      <c r="I145" s="112"/>
      <c r="J145" s="112"/>
    </row>
    <row r="146" spans="1:10">
      <c r="A146" s="111"/>
      <c r="B146" s="110"/>
      <c r="C146" s="110"/>
      <c r="D146" s="110"/>
      <c r="E146" s="345"/>
      <c r="F146" s="345"/>
      <c r="G146" s="345"/>
      <c r="H146" s="113"/>
      <c r="I146" s="113"/>
      <c r="J146" s="113"/>
    </row>
    <row r="147" spans="1:10" ht="13.5" customHeight="1">
      <c r="A147" s="111"/>
      <c r="B147" s="110"/>
      <c r="C147" s="110"/>
      <c r="D147" s="110"/>
      <c r="E147" s="346"/>
      <c r="F147" s="346"/>
      <c r="G147" s="346"/>
      <c r="H147" s="347"/>
      <c r="I147" s="347"/>
      <c r="J147" s="347"/>
    </row>
    <row r="148" spans="1:10" ht="29.25" customHeight="1">
      <c r="F148" s="342"/>
      <c r="G148" s="343"/>
      <c r="H148" s="343"/>
      <c r="I148" s="343"/>
      <c r="J148" s="343"/>
    </row>
    <row r="149" spans="1:10">
      <c r="F149" s="118"/>
      <c r="G149" s="119"/>
      <c r="H149" s="119"/>
      <c r="I149" s="119"/>
      <c r="J149" s="119"/>
    </row>
  </sheetData>
  <sheetProtection selectLockedCells="1"/>
  <mergeCells count="151">
    <mergeCell ref="B128:H128"/>
    <mergeCell ref="B124:H124"/>
    <mergeCell ref="B125:H125"/>
    <mergeCell ref="B126:H126"/>
    <mergeCell ref="E106:H113"/>
    <mergeCell ref="C117:G117"/>
    <mergeCell ref="B118:H118"/>
    <mergeCell ref="B119:H119"/>
    <mergeCell ref="B120:H120"/>
    <mergeCell ref="B109:C109"/>
    <mergeCell ref="B110:C110"/>
    <mergeCell ref="B111:C111"/>
    <mergeCell ref="B108:C108"/>
    <mergeCell ref="B112:C112"/>
    <mergeCell ref="B113:C113"/>
    <mergeCell ref="B114:H114"/>
    <mergeCell ref="B115:H115"/>
    <mergeCell ref="C116:G116"/>
    <mergeCell ref="B106:C106"/>
    <mergeCell ref="B107:C107"/>
    <mergeCell ref="B105:H105"/>
    <mergeCell ref="C45:D45"/>
    <mergeCell ref="C42:D42"/>
    <mergeCell ref="B68:F68"/>
    <mergeCell ref="B70:D70"/>
    <mergeCell ref="E89:F91"/>
    <mergeCell ref="G89:G90"/>
    <mergeCell ref="B72:G72"/>
    <mergeCell ref="B61:G61"/>
    <mergeCell ref="B62:G62"/>
    <mergeCell ref="B64:H64"/>
    <mergeCell ref="B59:G59"/>
    <mergeCell ref="B60:G60"/>
    <mergeCell ref="C98:G98"/>
    <mergeCell ref="E92:F92"/>
    <mergeCell ref="E93:F93"/>
    <mergeCell ref="E88:F88"/>
    <mergeCell ref="B74:G74"/>
    <mergeCell ref="B65:F65"/>
    <mergeCell ref="B66:F66"/>
    <mergeCell ref="B69:G69"/>
    <mergeCell ref="B67:G67"/>
    <mergeCell ref="B93:C93"/>
    <mergeCell ref="B94:C94"/>
    <mergeCell ref="G29:H29"/>
    <mergeCell ref="H138:J138"/>
    <mergeCell ref="A133:J133"/>
    <mergeCell ref="B131:D131"/>
    <mergeCell ref="B132:D132"/>
    <mergeCell ref="G130:H130"/>
    <mergeCell ref="G131:H131"/>
    <mergeCell ref="B96:H96"/>
    <mergeCell ref="B95:H95"/>
    <mergeCell ref="B99:H99"/>
    <mergeCell ref="B86:D86"/>
    <mergeCell ref="B87:D87"/>
    <mergeCell ref="E94:F94"/>
    <mergeCell ref="B89:C89"/>
    <mergeCell ref="B90:C90"/>
    <mergeCell ref="B91:C91"/>
    <mergeCell ref="B92:C92"/>
    <mergeCell ref="G30:H30"/>
    <mergeCell ref="G32:H32"/>
    <mergeCell ref="B47:F47"/>
    <mergeCell ref="B73:G73"/>
    <mergeCell ref="B100:H100"/>
    <mergeCell ref="B101:H101"/>
    <mergeCell ref="C97:G97"/>
    <mergeCell ref="B22:C22"/>
    <mergeCell ref="B15:C15"/>
    <mergeCell ref="B17:C17"/>
    <mergeCell ref="G26:H26"/>
    <mergeCell ref="B25:C25"/>
    <mergeCell ref="G21:H21"/>
    <mergeCell ref="G24:H24"/>
    <mergeCell ref="G25:H25"/>
    <mergeCell ref="G23:H23"/>
    <mergeCell ref="G22:H22"/>
    <mergeCell ref="B24:C24"/>
    <mergeCell ref="C4:E4"/>
    <mergeCell ref="C7:E7"/>
    <mergeCell ref="B13:C13"/>
    <mergeCell ref="A1:J1"/>
    <mergeCell ref="C3:E3"/>
    <mergeCell ref="C5:E5"/>
    <mergeCell ref="A2:J2"/>
    <mergeCell ref="A5:B5"/>
    <mergeCell ref="A4:B4"/>
    <mergeCell ref="A6:B6"/>
    <mergeCell ref="A7:B7"/>
    <mergeCell ref="A10:J10"/>
    <mergeCell ref="A8:B8"/>
    <mergeCell ref="F12:H12"/>
    <mergeCell ref="A12:C12"/>
    <mergeCell ref="G13:H13"/>
    <mergeCell ref="C6:E6"/>
    <mergeCell ref="F6:G6"/>
    <mergeCell ref="F7:G7"/>
    <mergeCell ref="H4:J4"/>
    <mergeCell ref="H5:J5"/>
    <mergeCell ref="F5:G5"/>
    <mergeCell ref="I12:J12"/>
    <mergeCell ref="F8:G8"/>
    <mergeCell ref="K6:M6"/>
    <mergeCell ref="H7:J7"/>
    <mergeCell ref="F4:G4"/>
    <mergeCell ref="A134:J136"/>
    <mergeCell ref="F148:J148"/>
    <mergeCell ref="F144:J144"/>
    <mergeCell ref="E145:G145"/>
    <mergeCell ref="E146:G146"/>
    <mergeCell ref="E147:G147"/>
    <mergeCell ref="H147:J147"/>
    <mergeCell ref="A32:C32"/>
    <mergeCell ref="A33:J33"/>
    <mergeCell ref="B39:F39"/>
    <mergeCell ref="B40:F40"/>
    <mergeCell ref="B46:F46"/>
    <mergeCell ref="B78:G78"/>
    <mergeCell ref="B79:G79"/>
    <mergeCell ref="B80:G80"/>
    <mergeCell ref="E86:F86"/>
    <mergeCell ref="E87:F87"/>
    <mergeCell ref="B75:G75"/>
    <mergeCell ref="B76:G76"/>
    <mergeCell ref="B77:G77"/>
    <mergeCell ref="B71:G71"/>
    <mergeCell ref="G27:H27"/>
    <mergeCell ref="G28:H28"/>
    <mergeCell ref="B58:H58"/>
    <mergeCell ref="B26:C26"/>
    <mergeCell ref="D12:E12"/>
    <mergeCell ref="B49:F49"/>
    <mergeCell ref="B53:G53"/>
    <mergeCell ref="B54:G54"/>
    <mergeCell ref="B55:G55"/>
    <mergeCell ref="B20:C20"/>
    <mergeCell ref="B16:C16"/>
    <mergeCell ref="B19:C19"/>
    <mergeCell ref="G20:H20"/>
    <mergeCell ref="B43:D43"/>
    <mergeCell ref="E44:F44"/>
    <mergeCell ref="E45:F45"/>
    <mergeCell ref="E41:F41"/>
    <mergeCell ref="E42:F42"/>
    <mergeCell ref="B50:F50"/>
    <mergeCell ref="B57:F57"/>
    <mergeCell ref="B56:G56"/>
    <mergeCell ref="B14:C14"/>
    <mergeCell ref="B52:G52"/>
    <mergeCell ref="B51:H51"/>
  </mergeCells>
  <printOptions horizontalCentered="1"/>
  <pageMargins left="0.25" right="0.25" top="0.75" bottom="0.38" header="0.3" footer="0.3"/>
  <pageSetup paperSize="9" scale="64" orientation="portrait" r:id="rId1"/>
  <headerFooter differentFirst="1">
    <oddHeader>&amp;CPage &amp;P of &amp;N</oddHeader>
    <oddFooter>&amp;C&amp;"Arial,Italic"&amp;9&amp;K00-023ACTAX FINANCIAL SERVICES9425712619</oddFooter>
  </headerFooter>
  <rowBreaks count="3" manualBreakCount="3">
    <brk id="50" max="9" man="1"/>
    <brk id="120" max="9" man="1"/>
    <brk id="144"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FEEDING SHEET</vt:lpstr>
      <vt:lpstr>HRA CALCULATION</vt:lpstr>
      <vt:lpstr>PREVIEW &amp; PRINT</vt:lpstr>
      <vt:lpstr>'FEEDING SHEET'!Print_Area</vt:lpstr>
      <vt:lpstr>'HRA CALCULATION'!Print_Area</vt:lpstr>
      <vt:lpstr>'PREVIEW &amp; PRINT'!Print_Area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 TAX</dc:title>
  <dc:creator>mpeb;ACTAXFINSERV.COM</dc:creator>
  <cp:lastModifiedBy>NITISH GUPTA &amp; ASSOCIATES</cp:lastModifiedBy>
  <cp:lastPrinted>2021-02-03T15:51:00Z</cp:lastPrinted>
  <dcterms:created xsi:type="dcterms:W3CDTF">2017-09-01T09:06:41Z</dcterms:created>
  <dcterms:modified xsi:type="dcterms:W3CDTF">2021-05-10T06:08:02Z</dcterms:modified>
</cp:coreProperties>
</file>